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0300-ppfss01\workgroup\2042\active\2042547200\design\traffic\vmt_guidelines\report\4th_draft-package\"/>
    </mc:Choice>
  </mc:AlternateContent>
  <xr:revisionPtr revIDLastSave="0" documentId="8_{CE8599F6-F103-4F12-AE31-ABEEC29864E5}" xr6:coauthVersionLast="45" xr6:coauthVersionMax="45" xr10:uidLastSave="{00000000-0000-0000-0000-000000000000}"/>
  <bookViews>
    <workbookView xWindow="324" yWindow="612" windowWidth="21720" windowHeight="11556" activeTab="2" xr2:uid="{39E34DAF-4990-4A83-9D7B-62F58E9409F7}"/>
  </bookViews>
  <sheets>
    <sheet name="VMT Lookup" sheetId="5" r:id="rId1"/>
    <sheet name="Attachment A - residential" sheetId="6" r:id="rId2"/>
    <sheet name="Attachment A - non-residential" sheetId="7" r:id="rId3"/>
    <sheet name="DATA (HIDE for final version)" sheetId="2" state="hidden" r:id="rId4"/>
  </sheets>
  <definedNames>
    <definedName name="data" localSheetId="0">'VMT Lookup'!$D$20:$F$132</definedName>
    <definedName name="data">#REF!</definedName>
    <definedName name="DATA1">'DATA (HIDE for final version)'!$A$4:$G$117</definedName>
    <definedName name="DATA2">'DATA (HIDE for final version)'!$A$4:$H$117</definedName>
    <definedName name="Data3">'DATA (HIDE for final version)'!$K$6:$L$10</definedName>
    <definedName name="_xlnm.Print_Area" localSheetId="0">'VMT Lookup'!$C$1:$J$28</definedName>
    <definedName name="vmtdata">'DATA (HIDE for final version)'!$A$4:$I$117</definedName>
    <definedName name="Z_D72921E7_2F68_4DE3_B489_85C7BCD1B2AA_.wvu.PrintArea" localSheetId="0" hidden="1">'VMT Lookup'!$C$1:$J$20</definedName>
  </definedNames>
  <calcPr calcId="191029"/>
  <customWorkbookViews>
    <customWorkbookView name="VMT" guid="{D72921E7-2F68-4DE3-B489-85C7BCD1B2AA}" maximized="1" xWindow="-9" yWindow="-9" windowWidth="1938" windowHeight="10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22" i="2"/>
  <c r="F27" i="5" l="1"/>
  <c r="F26" i="5"/>
  <c r="F23" i="5"/>
  <c r="F28" i="5"/>
  <c r="F20" i="5"/>
  <c r="F19" i="5"/>
  <c r="F18" i="5"/>
  <c r="F15" i="5"/>
  <c r="I8" i="2"/>
  <c r="I7" i="2"/>
  <c r="I6" i="2"/>
  <c r="I21" i="2"/>
  <c r="I20" i="2"/>
  <c r="I19" i="2"/>
  <c r="I18" i="2"/>
  <c r="I17" i="2"/>
  <c r="I16" i="2"/>
  <c r="I15" i="2"/>
  <c r="I14" i="2"/>
  <c r="I13" i="2"/>
  <c r="I12" i="2"/>
  <c r="I11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43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68" i="2"/>
  <c r="I67" i="2"/>
  <c r="I66" i="2"/>
  <c r="I65" i="2"/>
  <c r="I64" i="2"/>
  <c r="I63" i="2"/>
  <c r="I62" i="2"/>
  <c r="I72" i="2"/>
  <c r="I71" i="2"/>
  <c r="I70" i="2"/>
  <c r="I77" i="2"/>
  <c r="I76" i="2"/>
  <c r="I75" i="2"/>
  <c r="I74" i="2"/>
  <c r="I88" i="2"/>
  <c r="I87" i="2"/>
  <c r="I86" i="2"/>
  <c r="I85" i="2"/>
  <c r="I84" i="2"/>
  <c r="I83" i="2"/>
  <c r="I82" i="2"/>
  <c r="I81" i="2"/>
  <c r="I80" i="2"/>
  <c r="I79" i="2"/>
  <c r="I94" i="2"/>
  <c r="I93" i="2"/>
  <c r="I92" i="2"/>
  <c r="I91" i="2"/>
  <c r="I90" i="2"/>
  <c r="I96" i="2"/>
  <c r="I105" i="2"/>
  <c r="I104" i="2"/>
  <c r="I103" i="2"/>
  <c r="I102" i="2"/>
  <c r="I101" i="2"/>
  <c r="I100" i="2"/>
  <c r="I99" i="2"/>
  <c r="I98" i="2"/>
  <c r="I97" i="2"/>
  <c r="I109" i="2"/>
  <c r="I108" i="2"/>
  <c r="I107" i="2"/>
  <c r="I116" i="2"/>
  <c r="I115" i="2"/>
  <c r="I114" i="2"/>
  <c r="I113" i="2"/>
  <c r="I112" i="2"/>
  <c r="I111" i="2"/>
  <c r="I117" i="2"/>
  <c r="E117" i="2"/>
  <c r="E116" i="2"/>
  <c r="E115" i="2"/>
  <c r="E107" i="2"/>
  <c r="E105" i="2"/>
  <c r="E104" i="2"/>
  <c r="E103" i="2"/>
  <c r="E102" i="2"/>
  <c r="E101" i="2"/>
  <c r="E94" i="2"/>
  <c r="E93" i="2"/>
  <c r="E88" i="2"/>
  <c r="E87" i="2"/>
  <c r="E86" i="2"/>
  <c r="E85" i="2"/>
  <c r="E84" i="2"/>
  <c r="E83" i="2"/>
  <c r="E82" i="2"/>
  <c r="E81" i="2"/>
  <c r="E80" i="2"/>
  <c r="E76" i="2"/>
  <c r="E74" i="2"/>
  <c r="E72" i="2"/>
  <c r="E71" i="2"/>
  <c r="E70" i="2"/>
  <c r="E68" i="2"/>
  <c r="E67" i="2"/>
  <c r="E65" i="2"/>
  <c r="E63" i="2"/>
  <c r="E62" i="2"/>
  <c r="E57" i="2"/>
  <c r="E56" i="2"/>
  <c r="E54" i="2"/>
  <c r="E47" i="2"/>
  <c r="E43" i="2"/>
  <c r="E39" i="2"/>
  <c r="E38" i="2"/>
  <c r="E37" i="2"/>
  <c r="E23" i="2"/>
  <c r="E21" i="2"/>
  <c r="E20" i="2"/>
  <c r="E19" i="2"/>
  <c r="E18" i="2"/>
  <c r="E17" i="2"/>
  <c r="E16" i="2"/>
  <c r="E15" i="2"/>
  <c r="E14" i="2"/>
  <c r="E13" i="2"/>
  <c r="E12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D7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6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<sst xmlns="http://schemas.openxmlformats.org/spreadsheetml/2006/main" count="139" uniqueCount="42">
  <si>
    <t>LFTAM TAZ</t>
  </si>
  <si>
    <t xml:space="preserve">LFTAM TAZ </t>
  </si>
  <si>
    <t>VMT Thresholds</t>
  </si>
  <si>
    <t>Employment</t>
  </si>
  <si>
    <t xml:space="preserve">Significant Impact? </t>
  </si>
  <si>
    <t>Impact</t>
  </si>
  <si>
    <t xml:space="preserve">Project Name: </t>
  </si>
  <si>
    <t xml:space="preserve">Location: </t>
  </si>
  <si>
    <t xml:space="preserve">Type of Project: </t>
  </si>
  <si>
    <t>Types of Project</t>
  </si>
  <si>
    <t xml:space="preserve">Residential </t>
  </si>
  <si>
    <t>Residential and Employment</t>
  </si>
  <si>
    <t>Select from drop down</t>
  </si>
  <si>
    <t>SB 743 VMT LOOKUP TABLE</t>
  </si>
  <si>
    <t xml:space="preserve">&lt;--- click on cell for drop-down </t>
  </si>
  <si>
    <t xml:space="preserve"> click on cell for drop-down --&gt;</t>
  </si>
  <si>
    <t>Select Project Type Here</t>
  </si>
  <si>
    <t>If Project is residential use Home-Based VMT per capita threshold</t>
  </si>
  <si>
    <t>If Project is employment use Home-Based Work per employee threshold</t>
  </si>
  <si>
    <t xml:space="preserve">Instructions: </t>
  </si>
  <si>
    <t xml:space="preserve">     1. Fill out project name, location, and project type</t>
  </si>
  <si>
    <t xml:space="preserve">     2. Refer to LFTAM TAZ map and identify the TAZ that the project is located in </t>
  </si>
  <si>
    <t xml:space="preserve">     3. Select the LFTAM TAZ from the drop down cell </t>
  </si>
  <si>
    <t xml:space="preserve">     4. Copy results for use in final documentation</t>
  </si>
  <si>
    <t>If mixed-use, conduct for each use</t>
  </si>
  <si>
    <t xml:space="preserve">Employment </t>
  </si>
  <si>
    <t>--</t>
  </si>
  <si>
    <t>Required mitigation</t>
  </si>
  <si>
    <t>Required Reduction for Mitigation</t>
  </si>
  <si>
    <t>Residential</t>
  </si>
  <si>
    <t>HB VMT per capita</t>
  </si>
  <si>
    <t>Above or below citywide threshold</t>
  </si>
  <si>
    <t>HBW VMT per employee</t>
  </si>
  <si>
    <t>Threshold</t>
  </si>
  <si>
    <t>HB VMT PER CAPITA</t>
  </si>
  <si>
    <t>HBW VMT PER EMPLOYEE</t>
  </si>
  <si>
    <t>Citywide VMT Threshold</t>
  </si>
  <si>
    <t>Countywide VMT Threshold</t>
  </si>
  <si>
    <t>Above or Below Citywide VMT Threshold</t>
  </si>
  <si>
    <t>Above or Below Countywide VMT Threshold</t>
  </si>
  <si>
    <t>[fill-in]</t>
  </si>
  <si>
    <t xml:space="preserve">Purpose: The purpose of the SB 743 VMT Lookup Table is to look up Home-Based VMT per resident and Home-Based Work VMT per employee by Lake Forest Traffic Analysis Zone.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</si>
</sst>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5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12" xfId="0" applyFont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0" borderId="8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4" fontId="0" fillId="0" borderId="1" xfId="0" quotePrefix="1" applyNumberFormat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/>
    <xf numFmtId="0" fontId="6" fillId="0" borderId="1" xfId="0" applyFont="1" applyBorder="1"/>
    <xf numFmtId="0" fontId="7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2" fillId="0" borderId="10" xfId="0" applyFont="1" applyFill="1" applyBorder="1" applyAlignment="1"/>
    <xf numFmtId="0" fontId="1" fillId="0" borderId="10" xfId="0" applyFont="1" applyFill="1" applyBorder="1" applyAlignment="1"/>
    <xf numFmtId="0" fontId="2" fillId="0" borderId="12" xfId="0" applyFont="1" applyFill="1" applyBorder="1" applyAlignment="1"/>
    <xf numFmtId="0" fontId="2" fillId="0" borderId="9" xfId="0" applyFont="1" applyBorder="1" applyAlignment="1">
      <alignment vertical="top" wrapText="1"/>
    </xf>
    <xf numFmtId="164" fontId="2" fillId="2" borderId="1" xfId="0" applyNumberFormat="1" applyFont="1" applyFill="1" applyBorder="1" applyAlignment="1" applyProtection="1">
      <alignment horizontal="right"/>
      <protection hidden="1"/>
    </xf>
    <xf numFmtId="0" fontId="2" fillId="0" borderId="4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Protection="1">
      <protection locked="0"/>
    </xf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1" fillId="4" borderId="7" xfId="0" applyFont="1" applyFill="1" applyBorder="1" applyAlignment="1"/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164" fontId="2" fillId="3" borderId="2" xfId="0" applyNumberFormat="1" applyFont="1" applyFill="1" applyBorder="1" applyAlignment="1" applyProtection="1">
      <alignment horizontal="left" vertical="top"/>
      <protection locked="0"/>
    </xf>
    <xf numFmtId="164" fontId="2" fillId="3" borderId="3" xfId="0" applyNumberFormat="1" applyFont="1" applyFill="1" applyBorder="1" applyAlignment="1" applyProtection="1">
      <alignment horizontal="left" vertical="top"/>
      <protection locked="0"/>
    </xf>
    <xf numFmtId="164" fontId="2" fillId="3" borderId="4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164" fontId="8" fillId="3" borderId="1" xfId="0" applyNumberFormat="1" applyFont="1" applyFill="1" applyBorder="1" applyAlignment="1" applyProtection="1">
      <alignment horizontal="center" vertical="top"/>
      <protection locked="0"/>
    </xf>
    <xf numFmtId="164" fontId="4" fillId="0" borderId="1" xfId="0" applyNumberFormat="1" applyFont="1" applyBorder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64" fontId="11" fillId="0" borderId="1" xfId="0" applyNumberFormat="1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173083</xdr:colOff>
      <xdr:row>0</xdr:row>
      <xdr:rowOff>84909</xdr:rowOff>
    </xdr:from>
    <xdr:to>
      <xdr:col>3</xdr:col>
      <xdr:colOff>609601</xdr:colOff>
      <xdr:row>0</xdr:row>
      <xdr:rowOff>915632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C9BBB18-6BB8-4104-8F83-B1CC0D527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84909"/>
          <a:ext cx="1187632" cy="8307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412376</xdr:colOff>
      <xdr:row>114</xdr:row>
      <xdr:rowOff>101600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075451-175B-493C-897D-06C5102D0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94776" cy="20949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530824</xdr:colOff>
      <xdr:row>99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5E178E-42C7-4D5C-A8DB-A5B1D6533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22824" cy="18105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37588-98BC-4D5A-A2EC-3655B5F3FD60}">
  <dimension ref="A1:J28"/>
  <sheetViews>
    <sheetView showGridLines="0" view="pageBreakPreview" zoomScale="85" zoomScaleNormal="70" zoomScaleSheetLayoutView="85" zoomScalePageLayoutView="85" workbookViewId="0">
      <selection activeCell="E11" sqref="E11:F11"/>
    </sheetView>
  </sheetViews>
  <sheetFormatPr defaultRowHeight="13.8" x14ac:dyDescent="0.25"/>
  <cols>
    <col min="1" max="1" width="1.109375" style="1" customWidth="1"/>
    <col min="2" max="2" width="1.5546875" style="1" customWidth="1"/>
    <col min="3" max="3" width="11" style="1" customWidth="1"/>
    <col min="4" max="4" width="12.21875" style="1" customWidth="1"/>
    <col min="5" max="5" width="30.109375" style="2" customWidth="1"/>
    <col min="6" max="6" width="28.33203125" style="2" customWidth="1"/>
    <col min="7" max="7" width="3.88671875" style="1" customWidth="1"/>
    <col min="8" max="8" width="5.88671875" style="1" customWidth="1"/>
    <col min="9" max="9" width="2.33203125" style="1" customWidth="1"/>
    <col min="10" max="10" width="2.88671875" style="1" customWidth="1"/>
    <col min="11" max="16384" width="8.88671875" style="1"/>
  </cols>
  <sheetData>
    <row r="1" spans="3:10" ht="77.400000000000006" customHeight="1" x14ac:dyDescent="0.25">
      <c r="C1" s="46"/>
      <c r="D1" s="47"/>
      <c r="E1" s="48" t="s">
        <v>13</v>
      </c>
      <c r="F1" s="48"/>
      <c r="G1" s="48"/>
      <c r="H1" s="48"/>
      <c r="I1" s="48"/>
      <c r="J1" s="49"/>
    </row>
    <row r="2" spans="3:10" ht="28.8" customHeight="1" x14ac:dyDescent="0.25">
      <c r="C2" s="50" t="s">
        <v>41</v>
      </c>
      <c r="D2" s="51"/>
      <c r="E2" s="51"/>
      <c r="F2" s="51"/>
      <c r="G2" s="51"/>
      <c r="H2" s="51"/>
      <c r="I2" s="51"/>
      <c r="J2" s="52"/>
    </row>
    <row r="3" spans="3:10" ht="19.2" customHeight="1" x14ac:dyDescent="0.25">
      <c r="C3" s="53" t="s">
        <v>19</v>
      </c>
      <c r="D3" s="54"/>
      <c r="E3" s="54"/>
      <c r="F3" s="54"/>
      <c r="G3" s="54"/>
      <c r="H3" s="54"/>
      <c r="I3" s="54"/>
      <c r="J3" s="55"/>
    </row>
    <row r="4" spans="3:10" x14ac:dyDescent="0.25">
      <c r="C4" s="43" t="s">
        <v>20</v>
      </c>
      <c r="D4" s="44"/>
      <c r="E4" s="44"/>
      <c r="F4" s="44"/>
      <c r="G4" s="44"/>
      <c r="H4" s="44"/>
      <c r="I4" s="44"/>
      <c r="J4" s="45"/>
    </row>
    <row r="5" spans="3:10" x14ac:dyDescent="0.25">
      <c r="C5" s="43" t="s">
        <v>21</v>
      </c>
      <c r="D5" s="44"/>
      <c r="E5" s="44"/>
      <c r="F5" s="44"/>
      <c r="G5" s="44"/>
      <c r="H5" s="44"/>
      <c r="I5" s="44"/>
      <c r="J5" s="45"/>
    </row>
    <row r="6" spans="3:10" x14ac:dyDescent="0.25">
      <c r="C6" s="43" t="s">
        <v>22</v>
      </c>
      <c r="D6" s="44"/>
      <c r="E6" s="44"/>
      <c r="F6" s="44"/>
      <c r="G6" s="44"/>
      <c r="H6" s="44"/>
      <c r="I6" s="44"/>
      <c r="J6" s="45"/>
    </row>
    <row r="7" spans="3:10" x14ac:dyDescent="0.25">
      <c r="C7" s="43" t="s">
        <v>23</v>
      </c>
      <c r="D7" s="44"/>
      <c r="E7" s="44"/>
      <c r="F7" s="44"/>
      <c r="G7" s="44"/>
      <c r="H7" s="44"/>
      <c r="I7" s="44"/>
      <c r="J7" s="45"/>
    </row>
    <row r="8" spans="3:10" ht="4.8" customHeight="1" x14ac:dyDescent="0.25">
      <c r="C8" s="59"/>
      <c r="D8" s="60"/>
      <c r="E8" s="60"/>
      <c r="F8" s="60"/>
      <c r="G8" s="60"/>
      <c r="H8" s="60"/>
      <c r="I8" s="60"/>
      <c r="J8" s="61"/>
    </row>
    <row r="9" spans="3:10" ht="21" customHeight="1" x14ac:dyDescent="0.25">
      <c r="C9" s="62" t="s">
        <v>6</v>
      </c>
      <c r="D9" s="63"/>
      <c r="E9" s="64" t="s">
        <v>40</v>
      </c>
      <c r="F9" s="65"/>
      <c r="G9" s="65"/>
      <c r="H9" s="65"/>
      <c r="I9" s="65"/>
      <c r="J9" s="66"/>
    </row>
    <row r="10" spans="3:10" ht="21" customHeight="1" x14ac:dyDescent="0.25">
      <c r="C10" s="62" t="s">
        <v>7</v>
      </c>
      <c r="D10" s="63"/>
      <c r="E10" s="64" t="s">
        <v>40</v>
      </c>
      <c r="F10" s="65"/>
      <c r="G10" s="65"/>
      <c r="H10" s="65"/>
      <c r="I10" s="65"/>
      <c r="J10" s="66"/>
    </row>
    <row r="11" spans="3:10" ht="28.2" customHeight="1" x14ac:dyDescent="0.3">
      <c r="C11" s="67" t="s">
        <v>8</v>
      </c>
      <c r="D11" s="68"/>
      <c r="E11" s="69" t="s">
        <v>16</v>
      </c>
      <c r="F11" s="69"/>
      <c r="G11" s="70" t="s">
        <v>14</v>
      </c>
      <c r="H11" s="70"/>
      <c r="I11" s="70"/>
      <c r="J11" s="70"/>
    </row>
    <row r="12" spans="3:10" ht="44.4" customHeight="1" x14ac:dyDescent="0.25">
      <c r="C12" s="71"/>
      <c r="D12" s="72"/>
      <c r="E12" s="73" t="str">
        <f>VLOOKUP(E11,Data3,2,FALSE)</f>
        <v>Select from drop down</v>
      </c>
      <c r="F12" s="73"/>
      <c r="G12" s="73"/>
      <c r="H12" s="73"/>
      <c r="I12" s="73"/>
      <c r="J12" s="73"/>
    </row>
    <row r="13" spans="3:10" ht="15.6" customHeight="1" x14ac:dyDescent="0.25">
      <c r="C13" s="56" t="s">
        <v>10</v>
      </c>
      <c r="D13" s="57"/>
      <c r="E13" s="57"/>
      <c r="F13" s="57"/>
      <c r="G13" s="57"/>
      <c r="H13" s="57"/>
      <c r="I13" s="57"/>
      <c r="J13" s="58"/>
    </row>
    <row r="14" spans="3:10" ht="13.8" customHeight="1" x14ac:dyDescent="0.25">
      <c r="C14" s="74"/>
      <c r="D14" s="75"/>
      <c r="E14" s="7" t="s">
        <v>1</v>
      </c>
      <c r="F14" s="8" t="s">
        <v>34</v>
      </c>
      <c r="G14" s="17"/>
      <c r="H14" s="10"/>
      <c r="I14" s="10"/>
      <c r="J14" s="11"/>
    </row>
    <row r="15" spans="3:10" ht="15.6" x14ac:dyDescent="0.3">
      <c r="C15" s="76" t="s">
        <v>15</v>
      </c>
      <c r="D15" s="77"/>
      <c r="E15" s="42" t="s">
        <v>12</v>
      </c>
      <c r="F15" s="40" t="str">
        <f>VLOOKUP(E15,vmtdata,2,FALSE)</f>
        <v>--</v>
      </c>
      <c r="G15" s="18"/>
      <c r="H15" s="3"/>
      <c r="I15" s="3"/>
      <c r="J15" s="4"/>
    </row>
    <row r="16" spans="3:10" ht="7.2" customHeight="1" x14ac:dyDescent="0.25">
      <c r="C16" s="39"/>
      <c r="D16" s="15"/>
      <c r="E16" s="14"/>
      <c r="F16" s="41"/>
      <c r="G16" s="16"/>
      <c r="H16" s="3"/>
      <c r="I16" s="3"/>
      <c r="J16" s="4"/>
    </row>
    <row r="17" spans="1:10" x14ac:dyDescent="0.25">
      <c r="C17" s="12"/>
      <c r="D17" s="36"/>
      <c r="E17" s="34" t="s">
        <v>36</v>
      </c>
      <c r="F17" s="40">
        <v>17.5</v>
      </c>
      <c r="G17" s="18"/>
      <c r="H17" s="3"/>
      <c r="I17" s="3"/>
      <c r="J17" s="4"/>
    </row>
    <row r="18" spans="1:10" ht="26.4" x14ac:dyDescent="0.25">
      <c r="C18" s="12"/>
      <c r="D18" s="36"/>
      <c r="E18" s="34" t="s">
        <v>38</v>
      </c>
      <c r="F18" s="40" t="str">
        <f>VLOOKUP(E15,vmtdata,3,FALSE)</f>
        <v>--</v>
      </c>
      <c r="G18" s="18"/>
      <c r="H18" s="3"/>
      <c r="I18" s="3"/>
      <c r="J18" s="4"/>
    </row>
    <row r="19" spans="1:10" x14ac:dyDescent="0.25">
      <c r="C19" s="12"/>
      <c r="D19" s="37"/>
      <c r="E19" s="35" t="s">
        <v>4</v>
      </c>
      <c r="F19" s="40" t="str">
        <f>VLOOKUP(E15,vmtdata,4,FALSE)</f>
        <v>--</v>
      </c>
      <c r="G19" s="18"/>
      <c r="H19" s="3"/>
      <c r="I19" s="3"/>
      <c r="J19" s="4"/>
    </row>
    <row r="20" spans="1:10" x14ac:dyDescent="0.25">
      <c r="C20" s="13"/>
      <c r="D20" s="38"/>
      <c r="E20" s="34" t="s">
        <v>28</v>
      </c>
      <c r="F20" s="40" t="str">
        <f>VLOOKUP(E15,vmtdata,5,FALSE)</f>
        <v>--</v>
      </c>
      <c r="G20" s="19"/>
      <c r="H20" s="5"/>
      <c r="I20" s="5"/>
      <c r="J20" s="6"/>
    </row>
    <row r="21" spans="1:10" ht="15.6" customHeight="1" x14ac:dyDescent="0.25">
      <c r="C21" s="56" t="s">
        <v>25</v>
      </c>
      <c r="D21" s="57"/>
      <c r="E21" s="57"/>
      <c r="F21" s="57"/>
      <c r="G21" s="57"/>
      <c r="H21" s="57"/>
      <c r="I21" s="57"/>
      <c r="J21" s="58"/>
    </row>
    <row r="22" spans="1:10" x14ac:dyDescent="0.25">
      <c r="C22" s="74"/>
      <c r="D22" s="75"/>
      <c r="E22" s="7" t="s">
        <v>1</v>
      </c>
      <c r="F22" s="8" t="s">
        <v>35</v>
      </c>
      <c r="G22" s="9"/>
      <c r="H22" s="10"/>
      <c r="I22" s="10"/>
      <c r="J22" s="11"/>
    </row>
    <row r="23" spans="1:10" ht="15.6" x14ac:dyDescent="0.3">
      <c r="C23" s="76" t="s">
        <v>15</v>
      </c>
      <c r="D23" s="76"/>
      <c r="E23" s="42" t="s">
        <v>12</v>
      </c>
      <c r="F23" s="40" t="str">
        <f>VLOOKUP(E23,vmtdata,6,FALSE)</f>
        <v>--</v>
      </c>
      <c r="G23" s="12"/>
      <c r="H23" s="3"/>
      <c r="I23" s="3"/>
      <c r="J23" s="4"/>
    </row>
    <row r="24" spans="1:10" ht="7.2" customHeight="1" x14ac:dyDescent="0.25">
      <c r="C24" s="39"/>
      <c r="D24" s="15"/>
      <c r="E24" s="14"/>
      <c r="F24" s="41"/>
      <c r="G24" s="12"/>
      <c r="H24" s="3"/>
      <c r="I24" s="3"/>
      <c r="J24" s="4"/>
    </row>
    <row r="25" spans="1:10" x14ac:dyDescent="0.25">
      <c r="A25" s="12"/>
      <c r="B25" s="3"/>
      <c r="C25" s="12"/>
      <c r="D25" s="36"/>
      <c r="E25" s="34" t="s">
        <v>37</v>
      </c>
      <c r="F25" s="40">
        <v>20.5</v>
      </c>
      <c r="G25" s="12"/>
      <c r="H25" s="3"/>
      <c r="I25" s="3"/>
      <c r="J25" s="4"/>
    </row>
    <row r="26" spans="1:10" ht="26.4" x14ac:dyDescent="0.25">
      <c r="A26" s="12"/>
      <c r="B26" s="3"/>
      <c r="C26" s="12"/>
      <c r="D26" s="37"/>
      <c r="E26" s="34" t="s">
        <v>39</v>
      </c>
      <c r="F26" s="40" t="str">
        <f>VLOOKUP(E23,vmtdata,7,FALSE)</f>
        <v>--</v>
      </c>
      <c r="G26" s="12"/>
      <c r="H26" s="3"/>
      <c r="I26" s="3"/>
      <c r="J26" s="4"/>
    </row>
    <row r="27" spans="1:10" x14ac:dyDescent="0.25">
      <c r="A27" s="12"/>
      <c r="B27" s="3"/>
      <c r="C27" s="12"/>
      <c r="D27" s="36"/>
      <c r="E27" s="35" t="s">
        <v>4</v>
      </c>
      <c r="F27" s="40" t="str">
        <f>VLOOKUP(E23,vmtdata,8,FALSE)</f>
        <v>--</v>
      </c>
      <c r="G27" s="12"/>
      <c r="H27" s="3"/>
      <c r="I27" s="3"/>
      <c r="J27" s="4"/>
    </row>
    <row r="28" spans="1:10" x14ac:dyDescent="0.25">
      <c r="A28" s="13"/>
      <c r="B28" s="5"/>
      <c r="C28" s="13"/>
      <c r="D28" s="38"/>
      <c r="E28" s="34" t="s">
        <v>28</v>
      </c>
      <c r="F28" s="40" t="str">
        <f>VLOOKUP(E23,vmtdata,9,FALSE)</f>
        <v>--</v>
      </c>
      <c r="G28" s="13"/>
      <c r="H28" s="5"/>
      <c r="I28" s="5"/>
      <c r="J28" s="6"/>
    </row>
  </sheetData>
  <sheetProtection algorithmName="SHA-512" hashValue="kxfOvAadm5SOi0yI6U86oLZW+khA7qy55v6o+RWT7xbGyef6YErNokE5L2ynfPbcnw6yi4juwTqMDGKUoR1Mmw==" saltValue="qayuok7rebYh9GOtunYPtQ==" spinCount="100000" sheet="1" objects="1" scenarios="1" selectLockedCells="1"/>
  <mergeCells count="24">
    <mergeCell ref="C21:J21"/>
    <mergeCell ref="C22:D22"/>
    <mergeCell ref="C23:D23"/>
    <mergeCell ref="C14:D14"/>
    <mergeCell ref="C15:D15"/>
    <mergeCell ref="C13:J13"/>
    <mergeCell ref="C6:J6"/>
    <mergeCell ref="C7:J7"/>
    <mergeCell ref="C8:J8"/>
    <mergeCell ref="C9:D9"/>
    <mergeCell ref="E9:J9"/>
    <mergeCell ref="C10:D10"/>
    <mergeCell ref="E10:J10"/>
    <mergeCell ref="C11:D11"/>
    <mergeCell ref="E11:F11"/>
    <mergeCell ref="G11:J11"/>
    <mergeCell ref="C12:D12"/>
    <mergeCell ref="E12:J12"/>
    <mergeCell ref="C5:J5"/>
    <mergeCell ref="C1:D1"/>
    <mergeCell ref="E1:J1"/>
    <mergeCell ref="C2:J2"/>
    <mergeCell ref="C3:J3"/>
    <mergeCell ref="C4:J4"/>
  </mergeCells>
  <pageMargins left="0.7" right="0.7" top="0.75" bottom="0.75" header="0.3" footer="0.3"/>
  <pageSetup scale="94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DFDDE-64CB-480F-8EBE-5C294409AD84}">
          <x14:formula1>
            <xm:f>'DATA (HIDE for final version)'!$A$5:$A$117</xm:f>
          </x14:formula1>
          <xm:sqref>E23 E15</xm:sqref>
        </x14:dataValidation>
        <x14:dataValidation type="list" allowBlank="1" showInputMessage="1" showErrorMessage="1" xr:uid="{41A0506F-04FD-4B27-8292-5FDAE3C97E9E}">
          <x14:formula1>
            <xm:f>'DATA (HIDE for final version)'!$K$7:$K$10</xm:f>
          </x14:formula1>
          <xm:sqref>E11:F11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CF34-2F8B-4892-823A-5C3B7B7E16A2}">
  <sheetPr>
    <pageSetUpPr fitToPage="1"/>
  </sheetPr>
  <dimension ref="A1"/>
  <sheetViews>
    <sheetView showGridLines="0" view="pageBreakPreview" zoomScale="25" zoomScaleNormal="100" zoomScaleSheetLayoutView="25" workbookViewId="0">
      <selection activeCell="J59" sqref="J59"/>
    </sheetView>
  </sheetViews>
  <sheetFormatPr defaultRowHeight="14.4" x14ac:dyDescent="0.3"/>
  <sheetData/>
  <pageMargins left="0.7" right="0.7" top="0.75" bottom="0.75" header="0.3" footer="0.3"/>
  <pageSetup scale="41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44627-87B5-4382-A18A-B3BF48F9B1BC}">
  <sheetPr>
    <pageSetUpPr fitToPage="1"/>
  </sheetPr>
  <dimension ref="A1"/>
  <sheetViews>
    <sheetView showGridLines="0" tabSelected="1" view="pageBreakPreview" topLeftCell="A16" zoomScale="40" zoomScaleNormal="100" zoomScaleSheetLayoutView="40" workbookViewId="0">
      <selection activeCell="AI46" sqref="AI46"/>
    </sheetView>
  </sheetViews>
  <sheetFormatPr defaultRowHeight="14.4" x14ac:dyDescent="0.3"/>
  <sheetData/>
  <pageMargins left="0.7" right="0.7" top="0.75" bottom="0.75" header="0.3" footer="0.3"/>
  <pageSetup scale="47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076C-A097-4B52-8617-DD7232D94BC2}">
  <dimension ref="A1:L117"/>
  <sheetViews>
    <sheetView topLeftCell="M1" workbookViewId="0">
      <selection activeCell="N8" sqref="A7:N8"/>
    </sheetView>
  </sheetViews>
  <sheetFormatPr defaultRowHeight="14.4" x14ac:dyDescent="0.3"/>
  <cols>
    <col min="1" max="1" width="15.77734375" style="20" hidden="1" customWidth="1"/>
    <col min="2" max="2" width="12" style="25" hidden="1" customWidth="1"/>
    <col min="3" max="3" width="12.5546875" style="25" hidden="1" customWidth="1"/>
    <col min="4" max="4" width="7.109375" style="25" hidden="1" customWidth="1"/>
    <col min="5" max="5" width="11.44140625" style="25" hidden="1" customWidth="1"/>
    <col min="6" max="6" width="14.77734375" style="25" hidden="1" customWidth="1"/>
    <col min="7" max="8" width="0" style="25" hidden="1" customWidth="1"/>
    <col min="9" max="9" width="9.88671875" style="26" hidden="1" customWidth="1"/>
    <col min="10" max="10" width="10.109375" hidden="1" customWidth="1"/>
    <col min="11" max="11" width="24.33203125" hidden="1" customWidth="1"/>
    <col min="12" max="12" width="60.77734375" hidden="1" customWidth="1"/>
  </cols>
  <sheetData>
    <row r="1" spans="1:12" x14ac:dyDescent="0.3">
      <c r="A1" s="21"/>
      <c r="B1" s="24" t="s">
        <v>29</v>
      </c>
      <c r="C1" s="24" t="s">
        <v>3</v>
      </c>
    </row>
    <row r="2" spans="1:12" x14ac:dyDescent="0.3">
      <c r="A2" s="21" t="s">
        <v>2</v>
      </c>
      <c r="B2" s="27">
        <v>17.5</v>
      </c>
      <c r="C2" s="27">
        <v>20.5</v>
      </c>
      <c r="D2" s="28"/>
    </row>
    <row r="4" spans="1:12" ht="72" x14ac:dyDescent="0.3">
      <c r="A4" s="22" t="s">
        <v>0</v>
      </c>
      <c r="B4" s="29" t="s">
        <v>30</v>
      </c>
      <c r="C4" s="29" t="s">
        <v>31</v>
      </c>
      <c r="D4" s="29" t="s">
        <v>5</v>
      </c>
      <c r="E4" s="29" t="s">
        <v>27</v>
      </c>
      <c r="F4" s="29" t="s">
        <v>32</v>
      </c>
      <c r="G4" s="29" t="s">
        <v>31</v>
      </c>
      <c r="H4" s="29" t="s">
        <v>5</v>
      </c>
      <c r="I4" s="29" t="s">
        <v>27</v>
      </c>
    </row>
    <row r="5" spans="1:12" ht="28.8" x14ac:dyDescent="0.3">
      <c r="A5" s="31" t="s">
        <v>12</v>
      </c>
      <c r="B5" s="30" t="s">
        <v>26</v>
      </c>
      <c r="C5" s="30" t="s">
        <v>26</v>
      </c>
      <c r="D5" s="30" t="s">
        <v>26</v>
      </c>
      <c r="E5" s="30" t="s">
        <v>26</v>
      </c>
      <c r="F5" s="30" t="s">
        <v>26</v>
      </c>
      <c r="G5" s="30" t="s">
        <v>26</v>
      </c>
      <c r="H5" s="30" t="s">
        <v>26</v>
      </c>
      <c r="I5" s="30" t="s">
        <v>26</v>
      </c>
    </row>
    <row r="6" spans="1:12" x14ac:dyDescent="0.3">
      <c r="A6" s="21">
        <v>1</v>
      </c>
      <c r="B6" s="27">
        <v>7.473263947767232</v>
      </c>
      <c r="C6" s="27" t="str">
        <f>IF(B6&gt;$B$2,"ABOVE","BELOW")</f>
        <v>BELOW</v>
      </c>
      <c r="D6" s="27" t="str">
        <f>IF(B6&gt;$B$2,"YES","NO")</f>
        <v>NO</v>
      </c>
      <c r="E6" s="30" t="s">
        <v>26</v>
      </c>
      <c r="F6" s="27">
        <v>24.938173605480781</v>
      </c>
      <c r="G6" s="27" t="str">
        <f t="shared" ref="G6:G37" si="0">IF(F6&gt;$C$2,"ABOVE","BELOW")</f>
        <v>ABOVE</v>
      </c>
      <c r="H6" s="27" t="str">
        <f t="shared" ref="H6:H37" si="1">IF(F6&gt;$C$2,"YES","NO")</f>
        <v>YES</v>
      </c>
      <c r="I6" s="27">
        <f t="shared" ref="I6:I8" si="2">F6-$C$2</f>
        <v>4.438173605480781</v>
      </c>
      <c r="K6" s="33" t="s">
        <v>9</v>
      </c>
      <c r="L6" s="33" t="s">
        <v>33</v>
      </c>
    </row>
    <row r="7" spans="1:12" x14ac:dyDescent="0.3">
      <c r="A7" s="21">
        <v>2</v>
      </c>
      <c r="B7" s="27">
        <v>6.6701262921784039</v>
      </c>
      <c r="C7" s="27" t="str">
        <f t="shared" ref="C7:C70" si="3">IF(B7&gt;$B$2,"ABOVE","BELOW")</f>
        <v>BELOW</v>
      </c>
      <c r="D7" s="27" t="str">
        <f>IF(B7&gt;$B$2,"YES","NO")</f>
        <v>NO</v>
      </c>
      <c r="E7" s="30" t="s">
        <v>26</v>
      </c>
      <c r="F7" s="27">
        <v>22.258114875565724</v>
      </c>
      <c r="G7" s="27" t="str">
        <f t="shared" si="0"/>
        <v>ABOVE</v>
      </c>
      <c r="H7" s="27" t="str">
        <f t="shared" si="1"/>
        <v>YES</v>
      </c>
      <c r="I7" s="27">
        <f t="shared" si="2"/>
        <v>1.7581148755657239</v>
      </c>
      <c r="K7" s="23" t="s">
        <v>16</v>
      </c>
      <c r="L7" s="23" t="s">
        <v>12</v>
      </c>
    </row>
    <row r="8" spans="1:12" x14ac:dyDescent="0.3">
      <c r="A8" s="21">
        <v>3</v>
      </c>
      <c r="B8" s="27">
        <v>6.9832138528316756</v>
      </c>
      <c r="C8" s="27" t="str">
        <f t="shared" si="3"/>
        <v>BELOW</v>
      </c>
      <c r="D8" s="27" t="str">
        <f t="shared" ref="D8:D70" si="4">IF(B8&gt;$B$2,"YES","NO")</f>
        <v>NO</v>
      </c>
      <c r="E8" s="30" t="s">
        <v>26</v>
      </c>
      <c r="F8" s="27">
        <v>23.302883532990236</v>
      </c>
      <c r="G8" s="27" t="str">
        <f t="shared" si="0"/>
        <v>ABOVE</v>
      </c>
      <c r="H8" s="27" t="str">
        <f t="shared" si="1"/>
        <v>YES</v>
      </c>
      <c r="I8" s="27">
        <f t="shared" si="2"/>
        <v>2.8028835329902364</v>
      </c>
      <c r="K8" s="23" t="s">
        <v>10</v>
      </c>
      <c r="L8" s="23" t="s">
        <v>17</v>
      </c>
    </row>
    <row r="9" spans="1:12" x14ac:dyDescent="0.3">
      <c r="A9" s="21">
        <v>4</v>
      </c>
      <c r="B9" s="27">
        <v>0</v>
      </c>
      <c r="C9" s="27" t="str">
        <f t="shared" si="3"/>
        <v>BELOW</v>
      </c>
      <c r="D9" s="27" t="str">
        <f t="shared" si="4"/>
        <v>NO</v>
      </c>
      <c r="E9" s="30" t="s">
        <v>26</v>
      </c>
      <c r="F9" s="27">
        <v>0</v>
      </c>
      <c r="G9" s="27" t="str">
        <f t="shared" si="0"/>
        <v>BELOW</v>
      </c>
      <c r="H9" s="27" t="str">
        <f t="shared" si="1"/>
        <v>NO</v>
      </c>
      <c r="I9" s="30" t="s">
        <v>26</v>
      </c>
      <c r="K9" s="23" t="s">
        <v>3</v>
      </c>
      <c r="L9" s="23" t="s">
        <v>18</v>
      </c>
    </row>
    <row r="10" spans="1:12" x14ac:dyDescent="0.3">
      <c r="A10" s="21">
        <v>5</v>
      </c>
      <c r="B10" s="27">
        <v>0</v>
      </c>
      <c r="C10" s="27" t="str">
        <f t="shared" si="3"/>
        <v>BELOW</v>
      </c>
      <c r="D10" s="27" t="str">
        <f t="shared" si="4"/>
        <v>NO</v>
      </c>
      <c r="E10" s="30" t="s">
        <v>26</v>
      </c>
      <c r="F10" s="27">
        <v>0</v>
      </c>
      <c r="G10" s="27" t="str">
        <f t="shared" si="0"/>
        <v>BELOW</v>
      </c>
      <c r="H10" s="27" t="str">
        <f t="shared" si="1"/>
        <v>NO</v>
      </c>
      <c r="I10" s="30" t="s">
        <v>26</v>
      </c>
      <c r="K10" s="32" t="s">
        <v>11</v>
      </c>
      <c r="L10" s="23" t="s">
        <v>24</v>
      </c>
    </row>
    <row r="11" spans="1:12" x14ac:dyDescent="0.3">
      <c r="A11" s="21">
        <v>6</v>
      </c>
      <c r="B11" s="27">
        <v>16.373204229772192</v>
      </c>
      <c r="C11" s="27" t="str">
        <f t="shared" si="3"/>
        <v>BELOW</v>
      </c>
      <c r="D11" s="27" t="str">
        <f t="shared" si="4"/>
        <v>NO</v>
      </c>
      <c r="E11" s="30" t="s">
        <v>26</v>
      </c>
      <c r="F11" s="27">
        <v>20.814704569420726</v>
      </c>
      <c r="G11" s="27" t="str">
        <f t="shared" si="0"/>
        <v>ABOVE</v>
      </c>
      <c r="H11" s="27" t="str">
        <f t="shared" si="1"/>
        <v>YES</v>
      </c>
      <c r="I11" s="27">
        <f t="shared" ref="I11:I21" si="5">F11-$C$2</f>
        <v>0.31470456942072644</v>
      </c>
    </row>
    <row r="12" spans="1:12" x14ac:dyDescent="0.3">
      <c r="A12" s="21">
        <v>7</v>
      </c>
      <c r="B12" s="27">
        <v>24.27544539368418</v>
      </c>
      <c r="C12" s="27" t="str">
        <f t="shared" si="3"/>
        <v>ABOVE</v>
      </c>
      <c r="D12" s="27" t="str">
        <f t="shared" si="4"/>
        <v>YES</v>
      </c>
      <c r="E12" s="27">
        <f>B12-$B$2</f>
        <v>6.7754453936841799</v>
      </c>
      <c r="F12" s="27">
        <v>30.860558328702393</v>
      </c>
      <c r="G12" s="27" t="str">
        <f t="shared" si="0"/>
        <v>ABOVE</v>
      </c>
      <c r="H12" s="27" t="str">
        <f t="shared" si="1"/>
        <v>YES</v>
      </c>
      <c r="I12" s="27">
        <f t="shared" si="5"/>
        <v>10.360558328702393</v>
      </c>
    </row>
    <row r="13" spans="1:12" x14ac:dyDescent="0.3">
      <c r="A13" s="21">
        <v>8</v>
      </c>
      <c r="B13" s="27">
        <v>33.191225000000003</v>
      </c>
      <c r="C13" s="27" t="str">
        <f t="shared" si="3"/>
        <v>ABOVE</v>
      </c>
      <c r="D13" s="27" t="str">
        <f t="shared" si="4"/>
        <v>YES</v>
      </c>
      <c r="E13" s="27">
        <f>B13-$B$2</f>
        <v>15.691225000000003</v>
      </c>
      <c r="F13" s="27">
        <v>41.235866999999999</v>
      </c>
      <c r="G13" s="27" t="str">
        <f t="shared" si="0"/>
        <v>ABOVE</v>
      </c>
      <c r="H13" s="27" t="str">
        <f t="shared" si="1"/>
        <v>YES</v>
      </c>
      <c r="I13" s="27">
        <f t="shared" si="5"/>
        <v>20.735866999999999</v>
      </c>
    </row>
    <row r="14" spans="1:12" x14ac:dyDescent="0.3">
      <c r="A14" s="21">
        <v>9</v>
      </c>
      <c r="B14" s="27">
        <v>24.900773000000001</v>
      </c>
      <c r="C14" s="27" t="str">
        <f t="shared" si="3"/>
        <v>ABOVE</v>
      </c>
      <c r="D14" s="27" t="str">
        <f t="shared" si="4"/>
        <v>YES</v>
      </c>
      <c r="E14" s="27">
        <f t="shared" ref="E14:E22" si="6">B14-$B$2</f>
        <v>7.4007730000000009</v>
      </c>
      <c r="F14" s="27">
        <v>44.223919000000002</v>
      </c>
      <c r="G14" s="27" t="str">
        <f t="shared" si="0"/>
        <v>ABOVE</v>
      </c>
      <c r="H14" s="27" t="str">
        <f t="shared" si="1"/>
        <v>YES</v>
      </c>
      <c r="I14" s="27">
        <f t="shared" si="5"/>
        <v>23.723919000000002</v>
      </c>
    </row>
    <row r="15" spans="1:12" x14ac:dyDescent="0.3">
      <c r="A15" s="21">
        <v>10</v>
      </c>
      <c r="B15" s="27">
        <v>24.541651999999999</v>
      </c>
      <c r="C15" s="27" t="str">
        <f t="shared" si="3"/>
        <v>ABOVE</v>
      </c>
      <c r="D15" s="27" t="str">
        <f t="shared" si="4"/>
        <v>YES</v>
      </c>
      <c r="E15" s="27">
        <f t="shared" si="6"/>
        <v>7.0416519999999991</v>
      </c>
      <c r="F15" s="27">
        <v>29.951089</v>
      </c>
      <c r="G15" s="27" t="str">
        <f t="shared" si="0"/>
        <v>ABOVE</v>
      </c>
      <c r="H15" s="27" t="str">
        <f t="shared" si="1"/>
        <v>YES</v>
      </c>
      <c r="I15" s="27">
        <f t="shared" si="5"/>
        <v>9.4510889999999996</v>
      </c>
    </row>
    <row r="16" spans="1:12" x14ac:dyDescent="0.3">
      <c r="A16" s="21">
        <v>11</v>
      </c>
      <c r="B16" s="27">
        <v>34.848019999999998</v>
      </c>
      <c r="C16" s="27" t="str">
        <f t="shared" si="3"/>
        <v>ABOVE</v>
      </c>
      <c r="D16" s="27" t="str">
        <f t="shared" si="4"/>
        <v>YES</v>
      </c>
      <c r="E16" s="27">
        <f t="shared" si="6"/>
        <v>17.348019999999998</v>
      </c>
      <c r="F16" s="27">
        <v>55.414195999999997</v>
      </c>
      <c r="G16" s="27" t="str">
        <f t="shared" si="0"/>
        <v>ABOVE</v>
      </c>
      <c r="H16" s="27" t="str">
        <f t="shared" si="1"/>
        <v>YES</v>
      </c>
      <c r="I16" s="27">
        <f t="shared" si="5"/>
        <v>34.914195999999997</v>
      </c>
    </row>
    <row r="17" spans="1:9" x14ac:dyDescent="0.3">
      <c r="A17" s="21">
        <v>12</v>
      </c>
      <c r="B17" s="27">
        <v>31.070489121384401</v>
      </c>
      <c r="C17" s="27" t="str">
        <f t="shared" si="3"/>
        <v>ABOVE</v>
      </c>
      <c r="D17" s="27" t="str">
        <f t="shared" si="4"/>
        <v>YES</v>
      </c>
      <c r="E17" s="27">
        <f t="shared" si="6"/>
        <v>13.570489121384401</v>
      </c>
      <c r="F17" s="27">
        <v>40.936903211960797</v>
      </c>
      <c r="G17" s="27" t="str">
        <f t="shared" si="0"/>
        <v>ABOVE</v>
      </c>
      <c r="H17" s="27" t="str">
        <f t="shared" si="1"/>
        <v>YES</v>
      </c>
      <c r="I17" s="27">
        <f t="shared" si="5"/>
        <v>20.436903211960797</v>
      </c>
    </row>
    <row r="18" spans="1:9" x14ac:dyDescent="0.3">
      <c r="A18" s="21">
        <v>13</v>
      </c>
      <c r="B18" s="27">
        <v>28.708763887083705</v>
      </c>
      <c r="C18" s="27" t="str">
        <f t="shared" si="3"/>
        <v>ABOVE</v>
      </c>
      <c r="D18" s="27" t="str">
        <f t="shared" si="4"/>
        <v>YES</v>
      </c>
      <c r="E18" s="27">
        <f t="shared" si="6"/>
        <v>11.208763887083705</v>
      </c>
      <c r="F18" s="27">
        <v>37.82521362921549</v>
      </c>
      <c r="G18" s="27" t="str">
        <f t="shared" si="0"/>
        <v>ABOVE</v>
      </c>
      <c r="H18" s="27" t="str">
        <f t="shared" si="1"/>
        <v>YES</v>
      </c>
      <c r="I18" s="27">
        <f t="shared" si="5"/>
        <v>17.32521362921549</v>
      </c>
    </row>
    <row r="19" spans="1:9" x14ac:dyDescent="0.3">
      <c r="A19" s="21">
        <v>14</v>
      </c>
      <c r="B19" s="27">
        <v>30.857120434587767</v>
      </c>
      <c r="C19" s="27" t="str">
        <f t="shared" si="3"/>
        <v>ABOVE</v>
      </c>
      <c r="D19" s="27" t="str">
        <f t="shared" si="4"/>
        <v>YES</v>
      </c>
      <c r="E19" s="27">
        <f t="shared" si="6"/>
        <v>13.357120434587767</v>
      </c>
      <c r="F19" s="27">
        <v>36.904796147253073</v>
      </c>
      <c r="G19" s="27" t="str">
        <f t="shared" si="0"/>
        <v>ABOVE</v>
      </c>
      <c r="H19" s="27" t="str">
        <f t="shared" si="1"/>
        <v>YES</v>
      </c>
      <c r="I19" s="27">
        <f t="shared" si="5"/>
        <v>16.404796147253073</v>
      </c>
    </row>
    <row r="20" spans="1:9" x14ac:dyDescent="0.3">
      <c r="A20" s="21">
        <v>15</v>
      </c>
      <c r="B20" s="27">
        <v>31.30475757822299</v>
      </c>
      <c r="C20" s="27" t="str">
        <f t="shared" si="3"/>
        <v>ABOVE</v>
      </c>
      <c r="D20" s="27" t="str">
        <f t="shared" si="4"/>
        <v>YES</v>
      </c>
      <c r="E20" s="27">
        <f t="shared" si="6"/>
        <v>13.80475757822299</v>
      </c>
      <c r="F20" s="27">
        <v>37.440165530433731</v>
      </c>
      <c r="G20" s="27" t="str">
        <f t="shared" si="0"/>
        <v>ABOVE</v>
      </c>
      <c r="H20" s="27" t="str">
        <f t="shared" si="1"/>
        <v>YES</v>
      </c>
      <c r="I20" s="27">
        <f t="shared" si="5"/>
        <v>16.940165530433731</v>
      </c>
    </row>
    <row r="21" spans="1:9" x14ac:dyDescent="0.3">
      <c r="A21" s="21">
        <v>16</v>
      </c>
      <c r="B21" s="27">
        <v>34.46806005991187</v>
      </c>
      <c r="C21" s="27" t="str">
        <f t="shared" si="3"/>
        <v>ABOVE</v>
      </c>
      <c r="D21" s="27" t="str">
        <f t="shared" si="4"/>
        <v>YES</v>
      </c>
      <c r="E21" s="27">
        <f t="shared" si="6"/>
        <v>16.96806005991187</v>
      </c>
      <c r="F21" s="27">
        <v>41.223442504910352</v>
      </c>
      <c r="G21" s="27" t="str">
        <f t="shared" si="0"/>
        <v>ABOVE</v>
      </c>
      <c r="H21" s="27" t="str">
        <f t="shared" si="1"/>
        <v>YES</v>
      </c>
      <c r="I21" s="27">
        <f t="shared" si="5"/>
        <v>20.723442504910352</v>
      </c>
    </row>
    <row r="22" spans="1:9" x14ac:dyDescent="0.3">
      <c r="A22" s="21">
        <v>17</v>
      </c>
      <c r="B22" s="27">
        <v>34.5</v>
      </c>
      <c r="C22" s="27" t="str">
        <f t="shared" si="3"/>
        <v>ABOVE</v>
      </c>
      <c r="D22" s="27" t="str">
        <f t="shared" si="4"/>
        <v>YES</v>
      </c>
      <c r="E22" s="27">
        <f t="shared" si="6"/>
        <v>17</v>
      </c>
      <c r="F22" s="27">
        <v>0</v>
      </c>
      <c r="G22" s="27" t="str">
        <f t="shared" si="0"/>
        <v>BELOW</v>
      </c>
      <c r="H22" s="27" t="str">
        <f t="shared" si="1"/>
        <v>NO</v>
      </c>
      <c r="I22" s="30" t="s">
        <v>26</v>
      </c>
    </row>
    <row r="23" spans="1:9" x14ac:dyDescent="0.3">
      <c r="A23" s="21">
        <v>18</v>
      </c>
      <c r="B23" s="27">
        <v>29.673907</v>
      </c>
      <c r="C23" s="27" t="str">
        <f t="shared" si="3"/>
        <v>ABOVE</v>
      </c>
      <c r="D23" s="27" t="str">
        <f t="shared" si="4"/>
        <v>YES</v>
      </c>
      <c r="E23" s="27">
        <f>B23-$B$2</f>
        <v>12.173907</v>
      </c>
      <c r="F23" s="27">
        <v>39.514363000000003</v>
      </c>
      <c r="G23" s="27" t="str">
        <f t="shared" si="0"/>
        <v>ABOVE</v>
      </c>
      <c r="H23" s="27" t="str">
        <f t="shared" si="1"/>
        <v>YES</v>
      </c>
      <c r="I23" s="27">
        <f t="shared" ref="I23:I41" si="7">F23-$C$2</f>
        <v>19.014363000000003</v>
      </c>
    </row>
    <row r="24" spans="1:9" x14ac:dyDescent="0.3">
      <c r="A24" s="21">
        <v>19</v>
      </c>
      <c r="B24" s="27">
        <v>0</v>
      </c>
      <c r="C24" s="27" t="str">
        <f t="shared" si="3"/>
        <v>BELOW</v>
      </c>
      <c r="D24" s="27" t="str">
        <f t="shared" si="4"/>
        <v>NO</v>
      </c>
      <c r="E24" s="30" t="s">
        <v>26</v>
      </c>
      <c r="F24" s="27">
        <v>29.470929999999999</v>
      </c>
      <c r="G24" s="27" t="str">
        <f t="shared" si="0"/>
        <v>ABOVE</v>
      </c>
      <c r="H24" s="27" t="str">
        <f t="shared" si="1"/>
        <v>YES</v>
      </c>
      <c r="I24" s="27">
        <f t="shared" si="7"/>
        <v>8.9709299999999992</v>
      </c>
    </row>
    <row r="25" spans="1:9" x14ac:dyDescent="0.3">
      <c r="A25" s="21">
        <v>20</v>
      </c>
      <c r="B25" s="27">
        <v>0</v>
      </c>
      <c r="C25" s="27" t="str">
        <f t="shared" si="3"/>
        <v>BELOW</v>
      </c>
      <c r="D25" s="27" t="str">
        <f t="shared" si="4"/>
        <v>NO</v>
      </c>
      <c r="E25" s="30" t="s">
        <v>26</v>
      </c>
      <c r="F25" s="27">
        <v>28.204174696106747</v>
      </c>
      <c r="G25" s="27" t="str">
        <f t="shared" si="0"/>
        <v>ABOVE</v>
      </c>
      <c r="H25" s="27" t="str">
        <f t="shared" si="1"/>
        <v>YES</v>
      </c>
      <c r="I25" s="27">
        <f t="shared" si="7"/>
        <v>7.7041746961067474</v>
      </c>
    </row>
    <row r="26" spans="1:9" x14ac:dyDescent="0.3">
      <c r="A26" s="21">
        <v>21</v>
      </c>
      <c r="B26" s="27">
        <v>0</v>
      </c>
      <c r="C26" s="27" t="str">
        <f t="shared" si="3"/>
        <v>BELOW</v>
      </c>
      <c r="D26" s="27" t="str">
        <f t="shared" si="4"/>
        <v>NO</v>
      </c>
      <c r="E26" s="30" t="s">
        <v>26</v>
      </c>
      <c r="F26" s="27">
        <v>26.459006201936468</v>
      </c>
      <c r="G26" s="27" t="str">
        <f t="shared" si="0"/>
        <v>ABOVE</v>
      </c>
      <c r="H26" s="27" t="str">
        <f t="shared" si="1"/>
        <v>YES</v>
      </c>
      <c r="I26" s="27">
        <f t="shared" si="7"/>
        <v>5.959006201936468</v>
      </c>
    </row>
    <row r="27" spans="1:9" x14ac:dyDescent="0.3">
      <c r="A27" s="21">
        <v>22</v>
      </c>
      <c r="B27" s="27">
        <v>0</v>
      </c>
      <c r="C27" s="27" t="str">
        <f t="shared" si="3"/>
        <v>BELOW</v>
      </c>
      <c r="D27" s="27" t="str">
        <f t="shared" si="4"/>
        <v>NO</v>
      </c>
      <c r="E27" s="30" t="s">
        <v>26</v>
      </c>
      <c r="F27" s="27">
        <v>30.174526221782866</v>
      </c>
      <c r="G27" s="27" t="str">
        <f t="shared" si="0"/>
        <v>ABOVE</v>
      </c>
      <c r="H27" s="27" t="str">
        <f t="shared" si="1"/>
        <v>YES</v>
      </c>
      <c r="I27" s="27">
        <f t="shared" si="7"/>
        <v>9.674526221782866</v>
      </c>
    </row>
    <row r="28" spans="1:9" x14ac:dyDescent="0.3">
      <c r="A28" s="21">
        <v>23</v>
      </c>
      <c r="B28" s="27">
        <v>0</v>
      </c>
      <c r="C28" s="27" t="str">
        <f t="shared" si="3"/>
        <v>BELOW</v>
      </c>
      <c r="D28" s="27" t="str">
        <f t="shared" si="4"/>
        <v>NO</v>
      </c>
      <c r="E28" s="30" t="s">
        <v>26</v>
      </c>
      <c r="F28" s="27">
        <v>27.884308999999998</v>
      </c>
      <c r="G28" s="27" t="str">
        <f t="shared" si="0"/>
        <v>ABOVE</v>
      </c>
      <c r="H28" s="27" t="str">
        <f t="shared" si="1"/>
        <v>YES</v>
      </c>
      <c r="I28" s="27">
        <f t="shared" si="7"/>
        <v>7.3843089999999982</v>
      </c>
    </row>
    <row r="29" spans="1:9" x14ac:dyDescent="0.3">
      <c r="A29" s="21">
        <v>24</v>
      </c>
      <c r="B29" s="27">
        <v>0</v>
      </c>
      <c r="C29" s="27" t="str">
        <f t="shared" si="3"/>
        <v>BELOW</v>
      </c>
      <c r="D29" s="27" t="str">
        <f t="shared" si="4"/>
        <v>NO</v>
      </c>
      <c r="E29" s="30" t="s">
        <v>26</v>
      </c>
      <c r="F29" s="27">
        <v>26.594259000000001</v>
      </c>
      <c r="G29" s="27" t="str">
        <f t="shared" si="0"/>
        <v>ABOVE</v>
      </c>
      <c r="H29" s="27" t="str">
        <f t="shared" si="1"/>
        <v>YES</v>
      </c>
      <c r="I29" s="27">
        <f t="shared" si="7"/>
        <v>6.094259000000001</v>
      </c>
    </row>
    <row r="30" spans="1:9" x14ac:dyDescent="0.3">
      <c r="A30" s="21">
        <v>25</v>
      </c>
      <c r="B30" s="27">
        <v>0</v>
      </c>
      <c r="C30" s="27" t="str">
        <f t="shared" si="3"/>
        <v>BELOW</v>
      </c>
      <c r="D30" s="27" t="str">
        <f t="shared" si="4"/>
        <v>NO</v>
      </c>
      <c r="E30" s="30" t="s">
        <v>26</v>
      </c>
      <c r="F30" s="27">
        <v>31.016237</v>
      </c>
      <c r="G30" s="27" t="str">
        <f t="shared" si="0"/>
        <v>ABOVE</v>
      </c>
      <c r="H30" s="27" t="str">
        <f t="shared" si="1"/>
        <v>YES</v>
      </c>
      <c r="I30" s="27">
        <f t="shared" si="7"/>
        <v>10.516237</v>
      </c>
    </row>
    <row r="31" spans="1:9" x14ac:dyDescent="0.3">
      <c r="A31" s="21">
        <v>26</v>
      </c>
      <c r="B31" s="27">
        <v>14.960237787552252</v>
      </c>
      <c r="C31" s="27" t="str">
        <f t="shared" si="3"/>
        <v>BELOW</v>
      </c>
      <c r="D31" s="27" t="str">
        <f t="shared" si="4"/>
        <v>NO</v>
      </c>
      <c r="E31" s="30" t="s">
        <v>26</v>
      </c>
      <c r="F31" s="27">
        <v>26.311620172816692</v>
      </c>
      <c r="G31" s="27" t="str">
        <f t="shared" si="0"/>
        <v>ABOVE</v>
      </c>
      <c r="H31" s="27" t="str">
        <f t="shared" si="1"/>
        <v>YES</v>
      </c>
      <c r="I31" s="27">
        <f t="shared" si="7"/>
        <v>5.8116201728166921</v>
      </c>
    </row>
    <row r="32" spans="1:9" x14ac:dyDescent="0.3">
      <c r="A32" s="21">
        <v>27</v>
      </c>
      <c r="B32" s="27">
        <v>17.449150335391895</v>
      </c>
      <c r="C32" s="27" t="str">
        <f t="shared" si="3"/>
        <v>BELOW</v>
      </c>
      <c r="D32" s="27" t="str">
        <f t="shared" si="4"/>
        <v>NO</v>
      </c>
      <c r="E32" s="30" t="s">
        <v>26</v>
      </c>
      <c r="F32" s="27">
        <v>30.689045353625197</v>
      </c>
      <c r="G32" s="27" t="str">
        <f t="shared" si="0"/>
        <v>ABOVE</v>
      </c>
      <c r="H32" s="27" t="str">
        <f t="shared" si="1"/>
        <v>YES</v>
      </c>
      <c r="I32" s="27">
        <f t="shared" si="7"/>
        <v>10.189045353625197</v>
      </c>
    </row>
    <row r="33" spans="1:9" x14ac:dyDescent="0.3">
      <c r="A33" s="21">
        <v>28</v>
      </c>
      <c r="B33" s="27">
        <v>0</v>
      </c>
      <c r="C33" s="27" t="str">
        <f t="shared" si="3"/>
        <v>BELOW</v>
      </c>
      <c r="D33" s="27" t="str">
        <f t="shared" si="4"/>
        <v>NO</v>
      </c>
      <c r="E33" s="30" t="s">
        <v>26</v>
      </c>
      <c r="F33" s="27">
        <v>34.149301776125682</v>
      </c>
      <c r="G33" s="27" t="str">
        <f t="shared" si="0"/>
        <v>ABOVE</v>
      </c>
      <c r="H33" s="27" t="str">
        <f t="shared" si="1"/>
        <v>YES</v>
      </c>
      <c r="I33" s="27">
        <f t="shared" si="7"/>
        <v>13.649301776125682</v>
      </c>
    </row>
    <row r="34" spans="1:9" x14ac:dyDescent="0.3">
      <c r="A34" s="21">
        <v>29</v>
      </c>
      <c r="B34" s="27">
        <v>0</v>
      </c>
      <c r="C34" s="27" t="str">
        <f t="shared" si="3"/>
        <v>BELOW</v>
      </c>
      <c r="D34" s="27" t="str">
        <f t="shared" si="4"/>
        <v>NO</v>
      </c>
      <c r="E34" s="30" t="s">
        <v>26</v>
      </c>
      <c r="F34" s="27">
        <v>38.150292578279029</v>
      </c>
      <c r="G34" s="27" t="str">
        <f t="shared" si="0"/>
        <v>ABOVE</v>
      </c>
      <c r="H34" s="27" t="str">
        <f t="shared" si="1"/>
        <v>YES</v>
      </c>
      <c r="I34" s="27">
        <f t="shared" si="7"/>
        <v>17.650292578279029</v>
      </c>
    </row>
    <row r="35" spans="1:9" x14ac:dyDescent="0.3">
      <c r="A35" s="21">
        <v>30</v>
      </c>
      <c r="B35" s="27">
        <v>5.3792281350813536</v>
      </c>
      <c r="C35" s="27" t="str">
        <f t="shared" si="3"/>
        <v>BELOW</v>
      </c>
      <c r="D35" s="27" t="str">
        <f t="shared" si="4"/>
        <v>NO</v>
      </c>
      <c r="E35" s="30" t="s">
        <v>26</v>
      </c>
      <c r="F35" s="27">
        <v>29.961075087413501</v>
      </c>
      <c r="G35" s="27" t="str">
        <f t="shared" si="0"/>
        <v>ABOVE</v>
      </c>
      <c r="H35" s="27" t="str">
        <f t="shared" si="1"/>
        <v>YES</v>
      </c>
      <c r="I35" s="27">
        <f t="shared" si="7"/>
        <v>9.4610750874135014</v>
      </c>
    </row>
    <row r="36" spans="1:9" x14ac:dyDescent="0.3">
      <c r="A36" s="21">
        <v>31</v>
      </c>
      <c r="B36" s="27">
        <v>5.8026659183093319</v>
      </c>
      <c r="C36" s="27" t="str">
        <f t="shared" si="3"/>
        <v>BELOW</v>
      </c>
      <c r="D36" s="27" t="str">
        <f t="shared" si="4"/>
        <v>NO</v>
      </c>
      <c r="E36" s="30" t="s">
        <v>26</v>
      </c>
      <c r="F36" s="27">
        <v>32.319527062224473</v>
      </c>
      <c r="G36" s="27" t="str">
        <f t="shared" si="0"/>
        <v>ABOVE</v>
      </c>
      <c r="H36" s="27" t="str">
        <f t="shared" si="1"/>
        <v>YES</v>
      </c>
      <c r="I36" s="27">
        <f t="shared" si="7"/>
        <v>11.819527062224473</v>
      </c>
    </row>
    <row r="37" spans="1:9" x14ac:dyDescent="0.3">
      <c r="A37" s="21">
        <v>32</v>
      </c>
      <c r="B37" s="27">
        <v>18.494474720048732</v>
      </c>
      <c r="C37" s="27" t="str">
        <f t="shared" si="3"/>
        <v>ABOVE</v>
      </c>
      <c r="D37" s="27" t="str">
        <f t="shared" si="4"/>
        <v>YES</v>
      </c>
      <c r="E37" s="27">
        <f t="shared" ref="E37:E39" si="8">B37-$B$2</f>
        <v>0.99447472004873205</v>
      </c>
      <c r="F37" s="27">
        <v>29.549721860589813</v>
      </c>
      <c r="G37" s="27" t="str">
        <f t="shared" si="0"/>
        <v>ABOVE</v>
      </c>
      <c r="H37" s="27" t="str">
        <f t="shared" si="1"/>
        <v>YES</v>
      </c>
      <c r="I37" s="27">
        <f t="shared" si="7"/>
        <v>9.0497218605898126</v>
      </c>
    </row>
    <row r="38" spans="1:9" x14ac:dyDescent="0.3">
      <c r="A38" s="21">
        <v>33</v>
      </c>
      <c r="B38" s="27">
        <v>17.624146497928788</v>
      </c>
      <c r="C38" s="27" t="str">
        <f t="shared" si="3"/>
        <v>ABOVE</v>
      </c>
      <c r="D38" s="27" t="str">
        <f t="shared" si="4"/>
        <v>YES</v>
      </c>
      <c r="E38" s="27">
        <f t="shared" si="8"/>
        <v>0.12414649792878762</v>
      </c>
      <c r="F38" s="27">
        <v>28.159146714209111</v>
      </c>
      <c r="G38" s="27" t="str">
        <f t="shared" ref="G38:G69" si="9">IF(F38&gt;$C$2,"ABOVE","BELOW")</f>
        <v>ABOVE</v>
      </c>
      <c r="H38" s="27" t="str">
        <f t="shared" ref="H38:H69" si="10">IF(F38&gt;$C$2,"YES","NO")</f>
        <v>YES</v>
      </c>
      <c r="I38" s="27">
        <f t="shared" si="7"/>
        <v>7.6591467142091112</v>
      </c>
    </row>
    <row r="39" spans="1:9" x14ac:dyDescent="0.3">
      <c r="A39" s="21">
        <v>34</v>
      </c>
      <c r="B39" s="27">
        <v>18.808759911369823</v>
      </c>
      <c r="C39" s="27" t="str">
        <f t="shared" si="3"/>
        <v>ABOVE</v>
      </c>
      <c r="D39" s="27" t="str">
        <f t="shared" si="4"/>
        <v>YES</v>
      </c>
      <c r="E39" s="27">
        <f t="shared" si="8"/>
        <v>1.3087599113698225</v>
      </c>
      <c r="F39" s="27">
        <v>30.051873996782842</v>
      </c>
      <c r="G39" s="27" t="str">
        <f t="shared" si="9"/>
        <v>ABOVE</v>
      </c>
      <c r="H39" s="27" t="str">
        <f t="shared" si="10"/>
        <v>YES</v>
      </c>
      <c r="I39" s="27">
        <f t="shared" si="7"/>
        <v>9.5518739967828417</v>
      </c>
    </row>
    <row r="40" spans="1:9" x14ac:dyDescent="0.3">
      <c r="A40" s="21">
        <v>35</v>
      </c>
      <c r="B40" s="27">
        <v>16.560412004226638</v>
      </c>
      <c r="C40" s="27" t="str">
        <f t="shared" si="3"/>
        <v>BELOW</v>
      </c>
      <c r="D40" s="27" t="str">
        <f t="shared" si="4"/>
        <v>NO</v>
      </c>
      <c r="E40" s="30" t="s">
        <v>26</v>
      </c>
      <c r="F40" s="27">
        <v>26.459554868632704</v>
      </c>
      <c r="G40" s="27" t="str">
        <f t="shared" si="9"/>
        <v>ABOVE</v>
      </c>
      <c r="H40" s="27" t="str">
        <f t="shared" si="10"/>
        <v>YES</v>
      </c>
      <c r="I40" s="27">
        <f t="shared" si="7"/>
        <v>5.9595548686327042</v>
      </c>
    </row>
    <row r="41" spans="1:9" x14ac:dyDescent="0.3">
      <c r="A41" s="21">
        <v>36</v>
      </c>
      <c r="B41" s="27">
        <v>14.481294584717896</v>
      </c>
      <c r="C41" s="27" t="str">
        <f t="shared" si="3"/>
        <v>BELOW</v>
      </c>
      <c r="D41" s="27" t="str">
        <f t="shared" si="4"/>
        <v>NO</v>
      </c>
      <c r="E41" s="30" t="s">
        <v>26</v>
      </c>
      <c r="F41" s="27">
        <v>23.137625352278821</v>
      </c>
      <c r="G41" s="27" t="str">
        <f t="shared" si="9"/>
        <v>ABOVE</v>
      </c>
      <c r="H41" s="27" t="str">
        <f t="shared" si="10"/>
        <v>YES</v>
      </c>
      <c r="I41" s="27">
        <f t="shared" si="7"/>
        <v>2.6376253522788211</v>
      </c>
    </row>
    <row r="42" spans="1:9" x14ac:dyDescent="0.3">
      <c r="A42" s="21">
        <v>37</v>
      </c>
      <c r="B42" s="27">
        <v>16.199145805969415</v>
      </c>
      <c r="C42" s="27" t="str">
        <f t="shared" si="3"/>
        <v>BELOW</v>
      </c>
      <c r="D42" s="27" t="str">
        <f t="shared" si="4"/>
        <v>NO</v>
      </c>
      <c r="E42" s="30" t="s">
        <v>26</v>
      </c>
      <c r="F42" s="27">
        <v>17.622561554604907</v>
      </c>
      <c r="G42" s="27" t="str">
        <f t="shared" si="9"/>
        <v>BELOW</v>
      </c>
      <c r="H42" s="27" t="str">
        <f t="shared" si="10"/>
        <v>NO</v>
      </c>
      <c r="I42" s="30" t="s">
        <v>26</v>
      </c>
    </row>
    <row r="43" spans="1:9" x14ac:dyDescent="0.3">
      <c r="A43" s="21">
        <v>38</v>
      </c>
      <c r="B43" s="27">
        <v>27.822032921752474</v>
      </c>
      <c r="C43" s="27" t="str">
        <f t="shared" si="3"/>
        <v>ABOVE</v>
      </c>
      <c r="D43" s="27" t="str">
        <f t="shared" si="4"/>
        <v>YES</v>
      </c>
      <c r="E43" s="27">
        <f>B43-$B$2</f>
        <v>10.322032921752474</v>
      </c>
      <c r="F43" s="27">
        <v>30.266749470033929</v>
      </c>
      <c r="G43" s="27" t="str">
        <f t="shared" si="9"/>
        <v>ABOVE</v>
      </c>
      <c r="H43" s="27" t="str">
        <f t="shared" si="10"/>
        <v>YES</v>
      </c>
      <c r="I43" s="27">
        <f>F43-$C$2</f>
        <v>9.766749470033929</v>
      </c>
    </row>
    <row r="44" spans="1:9" x14ac:dyDescent="0.3">
      <c r="A44" s="21">
        <v>39</v>
      </c>
      <c r="B44" s="27">
        <v>0</v>
      </c>
      <c r="C44" s="27" t="str">
        <f t="shared" si="3"/>
        <v>BELOW</v>
      </c>
      <c r="D44" s="27" t="str">
        <f t="shared" si="4"/>
        <v>NO</v>
      </c>
      <c r="E44" s="30" t="s">
        <v>26</v>
      </c>
      <c r="F44" s="27">
        <v>0</v>
      </c>
      <c r="G44" s="27" t="str">
        <f t="shared" si="9"/>
        <v>BELOW</v>
      </c>
      <c r="H44" s="27" t="str">
        <f t="shared" si="10"/>
        <v>NO</v>
      </c>
      <c r="I44" s="30" t="s">
        <v>26</v>
      </c>
    </row>
    <row r="45" spans="1:9" x14ac:dyDescent="0.3">
      <c r="A45" s="21">
        <v>40</v>
      </c>
      <c r="B45" s="27">
        <v>0</v>
      </c>
      <c r="C45" s="27" t="str">
        <f t="shared" si="3"/>
        <v>BELOW</v>
      </c>
      <c r="D45" s="27" t="str">
        <f t="shared" si="4"/>
        <v>NO</v>
      </c>
      <c r="E45" s="30" t="s">
        <v>26</v>
      </c>
      <c r="F45" s="27">
        <v>24.866023999999999</v>
      </c>
      <c r="G45" s="27" t="str">
        <f t="shared" si="9"/>
        <v>ABOVE</v>
      </c>
      <c r="H45" s="27" t="str">
        <f t="shared" si="10"/>
        <v>YES</v>
      </c>
      <c r="I45" s="27">
        <f t="shared" ref="I45:I59" si="11">F45-$C$2</f>
        <v>4.3660239999999995</v>
      </c>
    </row>
    <row r="46" spans="1:9" x14ac:dyDescent="0.3">
      <c r="A46" s="21">
        <v>41</v>
      </c>
      <c r="B46" s="27">
        <v>0</v>
      </c>
      <c r="C46" s="27" t="str">
        <f t="shared" si="3"/>
        <v>BELOW</v>
      </c>
      <c r="D46" s="27" t="str">
        <f t="shared" si="4"/>
        <v>NO</v>
      </c>
      <c r="E46" s="30" t="s">
        <v>26</v>
      </c>
      <c r="F46" s="27">
        <v>27.439820426936326</v>
      </c>
      <c r="G46" s="27" t="str">
        <f t="shared" si="9"/>
        <v>ABOVE</v>
      </c>
      <c r="H46" s="27" t="str">
        <f t="shared" si="10"/>
        <v>YES</v>
      </c>
      <c r="I46" s="27">
        <f t="shared" si="11"/>
        <v>6.9398204269363255</v>
      </c>
    </row>
    <row r="47" spans="1:9" x14ac:dyDescent="0.3">
      <c r="A47" s="21">
        <v>42</v>
      </c>
      <c r="B47" s="27">
        <v>18.736232559526492</v>
      </c>
      <c r="C47" s="27" t="str">
        <f t="shared" si="3"/>
        <v>ABOVE</v>
      </c>
      <c r="D47" s="27" t="str">
        <f t="shared" si="4"/>
        <v>YES</v>
      </c>
      <c r="E47" s="27">
        <f>B47-$B$2</f>
        <v>1.236232559526492</v>
      </c>
      <c r="F47" s="27">
        <v>29.935992734584449</v>
      </c>
      <c r="G47" s="27" t="str">
        <f t="shared" si="9"/>
        <v>ABOVE</v>
      </c>
      <c r="H47" s="27" t="str">
        <f t="shared" si="10"/>
        <v>YES</v>
      </c>
      <c r="I47" s="27">
        <f t="shared" si="11"/>
        <v>9.435992734584449</v>
      </c>
    </row>
    <row r="48" spans="1:9" x14ac:dyDescent="0.3">
      <c r="A48" s="21">
        <v>43</v>
      </c>
      <c r="B48" s="27">
        <v>0</v>
      </c>
      <c r="C48" s="27" t="str">
        <f t="shared" si="3"/>
        <v>BELOW</v>
      </c>
      <c r="D48" s="27" t="str">
        <f t="shared" si="4"/>
        <v>NO</v>
      </c>
      <c r="E48" s="30" t="s">
        <v>26</v>
      </c>
      <c r="F48" s="27">
        <v>27.115903061995024</v>
      </c>
      <c r="G48" s="27" t="str">
        <f t="shared" si="9"/>
        <v>ABOVE</v>
      </c>
      <c r="H48" s="27" t="str">
        <f t="shared" si="10"/>
        <v>YES</v>
      </c>
      <c r="I48" s="27">
        <f t="shared" si="11"/>
        <v>6.6159030619950236</v>
      </c>
    </row>
    <row r="49" spans="1:9" x14ac:dyDescent="0.3">
      <c r="A49" s="21">
        <v>44</v>
      </c>
      <c r="B49" s="27">
        <v>0</v>
      </c>
      <c r="C49" s="27" t="str">
        <f t="shared" si="3"/>
        <v>BELOW</v>
      </c>
      <c r="D49" s="27" t="str">
        <f t="shared" si="4"/>
        <v>NO</v>
      </c>
      <c r="E49" s="30" t="s">
        <v>26</v>
      </c>
      <c r="F49" s="27">
        <v>26.285837999999998</v>
      </c>
      <c r="G49" s="27" t="str">
        <f t="shared" si="9"/>
        <v>ABOVE</v>
      </c>
      <c r="H49" s="27" t="str">
        <f t="shared" si="10"/>
        <v>YES</v>
      </c>
      <c r="I49" s="27">
        <f t="shared" si="11"/>
        <v>5.7858379999999983</v>
      </c>
    </row>
    <row r="50" spans="1:9" x14ac:dyDescent="0.3">
      <c r="A50" s="21">
        <v>45</v>
      </c>
      <c r="B50" s="27">
        <v>0</v>
      </c>
      <c r="C50" s="27" t="str">
        <f t="shared" si="3"/>
        <v>BELOW</v>
      </c>
      <c r="D50" s="27" t="str">
        <f t="shared" si="4"/>
        <v>NO</v>
      </c>
      <c r="E50" s="30" t="s">
        <v>26</v>
      </c>
      <c r="F50" s="27">
        <v>24.608487983607109</v>
      </c>
      <c r="G50" s="27" t="str">
        <f t="shared" si="9"/>
        <v>ABOVE</v>
      </c>
      <c r="H50" s="27" t="str">
        <f t="shared" si="10"/>
        <v>YES</v>
      </c>
      <c r="I50" s="27">
        <f t="shared" si="11"/>
        <v>4.1084879836071089</v>
      </c>
    </row>
    <row r="51" spans="1:9" x14ac:dyDescent="0.3">
      <c r="A51" s="21">
        <v>46</v>
      </c>
      <c r="B51" s="27">
        <v>0</v>
      </c>
      <c r="C51" s="27" t="str">
        <f t="shared" si="3"/>
        <v>BELOW</v>
      </c>
      <c r="D51" s="27" t="str">
        <f t="shared" si="4"/>
        <v>NO</v>
      </c>
      <c r="E51" s="30" t="s">
        <v>26</v>
      </c>
      <c r="F51" s="27">
        <v>25.437090000000001</v>
      </c>
      <c r="G51" s="27" t="str">
        <f t="shared" si="9"/>
        <v>ABOVE</v>
      </c>
      <c r="H51" s="27" t="str">
        <f t="shared" si="10"/>
        <v>YES</v>
      </c>
      <c r="I51" s="27">
        <f t="shared" si="11"/>
        <v>4.9370900000000013</v>
      </c>
    </row>
    <row r="52" spans="1:9" x14ac:dyDescent="0.3">
      <c r="A52" s="21">
        <v>47</v>
      </c>
      <c r="B52" s="27">
        <v>11.35839183663194</v>
      </c>
      <c r="C52" s="27" t="str">
        <f t="shared" si="3"/>
        <v>BELOW</v>
      </c>
      <c r="D52" s="27" t="str">
        <f t="shared" si="4"/>
        <v>NO</v>
      </c>
      <c r="E52" s="30" t="s">
        <v>26</v>
      </c>
      <c r="F52" s="27">
        <v>31.707500299560703</v>
      </c>
      <c r="G52" s="27" t="str">
        <f t="shared" si="9"/>
        <v>ABOVE</v>
      </c>
      <c r="H52" s="27" t="str">
        <f t="shared" si="10"/>
        <v>YES</v>
      </c>
      <c r="I52" s="27">
        <f t="shared" si="11"/>
        <v>11.207500299560703</v>
      </c>
    </row>
    <row r="53" spans="1:9" x14ac:dyDescent="0.3">
      <c r="A53" s="21">
        <v>48</v>
      </c>
      <c r="B53" s="27">
        <v>9.796282003621954</v>
      </c>
      <c r="C53" s="27" t="str">
        <f t="shared" si="3"/>
        <v>BELOW</v>
      </c>
      <c r="D53" s="27" t="str">
        <f t="shared" si="4"/>
        <v>NO</v>
      </c>
      <c r="E53" s="30" t="s">
        <v>26</v>
      </c>
      <c r="F53" s="27">
        <v>27.34679513015725</v>
      </c>
      <c r="G53" s="27" t="str">
        <f t="shared" si="9"/>
        <v>ABOVE</v>
      </c>
      <c r="H53" s="27" t="str">
        <f t="shared" si="10"/>
        <v>YES</v>
      </c>
      <c r="I53" s="27">
        <f t="shared" si="11"/>
        <v>6.8467951301572505</v>
      </c>
    </row>
    <row r="54" spans="1:9" x14ac:dyDescent="0.3">
      <c r="A54" s="21">
        <v>49</v>
      </c>
      <c r="B54" s="27">
        <v>23.078479000000002</v>
      </c>
      <c r="C54" s="27" t="str">
        <f t="shared" si="3"/>
        <v>ABOVE</v>
      </c>
      <c r="D54" s="27" t="str">
        <f t="shared" si="4"/>
        <v>YES</v>
      </c>
      <c r="E54" s="27">
        <f>B54-$B$2</f>
        <v>5.5784790000000015</v>
      </c>
      <c r="F54" s="27">
        <v>28.983273000000001</v>
      </c>
      <c r="G54" s="27" t="str">
        <f t="shared" si="9"/>
        <v>ABOVE</v>
      </c>
      <c r="H54" s="27" t="str">
        <f t="shared" si="10"/>
        <v>YES</v>
      </c>
      <c r="I54" s="27">
        <f t="shared" si="11"/>
        <v>8.4832730000000005</v>
      </c>
    </row>
    <row r="55" spans="1:9" x14ac:dyDescent="0.3">
      <c r="A55" s="21">
        <v>50</v>
      </c>
      <c r="B55" s="27">
        <v>0</v>
      </c>
      <c r="C55" s="27" t="str">
        <f t="shared" si="3"/>
        <v>BELOW</v>
      </c>
      <c r="D55" s="27" t="str">
        <f t="shared" si="4"/>
        <v>NO</v>
      </c>
      <c r="E55" s="30" t="s">
        <v>26</v>
      </c>
      <c r="F55" s="27">
        <v>25.234834856914652</v>
      </c>
      <c r="G55" s="27" t="str">
        <f t="shared" si="9"/>
        <v>ABOVE</v>
      </c>
      <c r="H55" s="27" t="str">
        <f t="shared" si="10"/>
        <v>YES</v>
      </c>
      <c r="I55" s="27">
        <f t="shared" si="11"/>
        <v>4.7348348569146523</v>
      </c>
    </row>
    <row r="56" spans="1:9" x14ac:dyDescent="0.3">
      <c r="A56" s="21">
        <v>51</v>
      </c>
      <c r="B56" s="27">
        <v>19.124195</v>
      </c>
      <c r="C56" s="27" t="str">
        <f t="shared" si="3"/>
        <v>ABOVE</v>
      </c>
      <c r="D56" s="27" t="str">
        <f t="shared" si="4"/>
        <v>YES</v>
      </c>
      <c r="E56" s="27">
        <f t="shared" ref="E56:E57" si="12">B56-$B$2</f>
        <v>1.6241950000000003</v>
      </c>
      <c r="F56" s="27">
        <v>29.678376</v>
      </c>
      <c r="G56" s="27" t="str">
        <f t="shared" si="9"/>
        <v>ABOVE</v>
      </c>
      <c r="H56" s="27" t="str">
        <f t="shared" si="10"/>
        <v>YES</v>
      </c>
      <c r="I56" s="27">
        <f t="shared" si="11"/>
        <v>9.1783760000000001</v>
      </c>
    </row>
    <row r="57" spans="1:9" x14ac:dyDescent="0.3">
      <c r="A57" s="21">
        <v>52</v>
      </c>
      <c r="B57" s="27">
        <v>21.917445000000001</v>
      </c>
      <c r="C57" s="27" t="str">
        <f t="shared" si="3"/>
        <v>ABOVE</v>
      </c>
      <c r="D57" s="27" t="str">
        <f t="shared" si="4"/>
        <v>YES</v>
      </c>
      <c r="E57" s="27">
        <f t="shared" si="12"/>
        <v>4.4174450000000007</v>
      </c>
      <c r="F57" s="27">
        <v>32.527493</v>
      </c>
      <c r="G57" s="27" t="str">
        <f t="shared" si="9"/>
        <v>ABOVE</v>
      </c>
      <c r="H57" s="27" t="str">
        <f t="shared" si="10"/>
        <v>YES</v>
      </c>
      <c r="I57" s="27">
        <f t="shared" si="11"/>
        <v>12.027493</v>
      </c>
    </row>
    <row r="58" spans="1:9" x14ac:dyDescent="0.3">
      <c r="A58" s="21">
        <v>53</v>
      </c>
      <c r="B58" s="27">
        <v>15.333944692710411</v>
      </c>
      <c r="C58" s="27" t="str">
        <f t="shared" si="3"/>
        <v>BELOW</v>
      </c>
      <c r="D58" s="27" t="str">
        <f t="shared" si="4"/>
        <v>NO</v>
      </c>
      <c r="E58" s="30" t="s">
        <v>26</v>
      </c>
      <c r="F58" s="27">
        <v>30.535459485620063</v>
      </c>
      <c r="G58" s="27" t="str">
        <f t="shared" si="9"/>
        <v>ABOVE</v>
      </c>
      <c r="H58" s="27" t="str">
        <f t="shared" si="10"/>
        <v>YES</v>
      </c>
      <c r="I58" s="27">
        <f t="shared" si="11"/>
        <v>10.035459485620063</v>
      </c>
    </row>
    <row r="59" spans="1:9" x14ac:dyDescent="0.3">
      <c r="A59" s="21">
        <v>54</v>
      </c>
      <c r="B59" s="27">
        <v>0</v>
      </c>
      <c r="C59" s="27" t="str">
        <f t="shared" si="3"/>
        <v>BELOW</v>
      </c>
      <c r="D59" s="27" t="str">
        <f t="shared" si="4"/>
        <v>NO</v>
      </c>
      <c r="E59" s="30" t="s">
        <v>26</v>
      </c>
      <c r="F59" s="27">
        <v>25.697824000000001</v>
      </c>
      <c r="G59" s="27" t="str">
        <f t="shared" si="9"/>
        <v>ABOVE</v>
      </c>
      <c r="H59" s="27" t="str">
        <f t="shared" si="10"/>
        <v>YES</v>
      </c>
      <c r="I59" s="27">
        <f t="shared" si="11"/>
        <v>5.1978240000000007</v>
      </c>
    </row>
    <row r="60" spans="1:9" x14ac:dyDescent="0.3">
      <c r="A60" s="21">
        <v>55</v>
      </c>
      <c r="B60" s="27">
        <v>15.859914195105363</v>
      </c>
      <c r="C60" s="27" t="str">
        <f t="shared" si="3"/>
        <v>BELOW</v>
      </c>
      <c r="D60" s="27" t="str">
        <f t="shared" si="4"/>
        <v>NO</v>
      </c>
      <c r="E60" s="30" t="s">
        <v>26</v>
      </c>
      <c r="F60" s="27">
        <v>16.841638062049576</v>
      </c>
      <c r="G60" s="27" t="str">
        <f t="shared" si="9"/>
        <v>BELOW</v>
      </c>
      <c r="H60" s="27" t="str">
        <f t="shared" si="10"/>
        <v>NO</v>
      </c>
      <c r="I60" s="30" t="s">
        <v>26</v>
      </c>
    </row>
    <row r="61" spans="1:9" x14ac:dyDescent="0.3">
      <c r="A61" s="21">
        <v>56</v>
      </c>
      <c r="B61" s="27">
        <v>0</v>
      </c>
      <c r="C61" s="27" t="str">
        <f t="shared" si="3"/>
        <v>BELOW</v>
      </c>
      <c r="D61" s="27" t="str">
        <f t="shared" si="4"/>
        <v>NO</v>
      </c>
      <c r="E61" s="30" t="s">
        <v>26</v>
      </c>
      <c r="F61" s="27">
        <v>0</v>
      </c>
      <c r="G61" s="27" t="str">
        <f t="shared" si="9"/>
        <v>BELOW</v>
      </c>
      <c r="H61" s="27" t="str">
        <f t="shared" si="10"/>
        <v>NO</v>
      </c>
      <c r="I61" s="30" t="s">
        <v>26</v>
      </c>
    </row>
    <row r="62" spans="1:9" x14ac:dyDescent="0.3">
      <c r="A62" s="21">
        <v>57</v>
      </c>
      <c r="B62" s="27">
        <v>28.215893858733963</v>
      </c>
      <c r="C62" s="27" t="str">
        <f t="shared" si="3"/>
        <v>ABOVE</v>
      </c>
      <c r="D62" s="27" t="str">
        <f t="shared" si="4"/>
        <v>YES</v>
      </c>
      <c r="E62" s="27">
        <f t="shared" ref="E62:E63" si="13">B62-$B$2</f>
        <v>10.715893858733963</v>
      </c>
      <c r="F62" s="27">
        <v>29.962449110390526</v>
      </c>
      <c r="G62" s="27" t="str">
        <f t="shared" si="9"/>
        <v>ABOVE</v>
      </c>
      <c r="H62" s="27" t="str">
        <f t="shared" si="10"/>
        <v>YES</v>
      </c>
      <c r="I62" s="27">
        <f t="shared" ref="I62:I68" si="14">F62-$C$2</f>
        <v>9.4624491103905264</v>
      </c>
    </row>
    <row r="63" spans="1:9" x14ac:dyDescent="0.3">
      <c r="A63" s="21">
        <v>58</v>
      </c>
      <c r="B63" s="27">
        <v>25.265212148016683</v>
      </c>
      <c r="C63" s="27" t="str">
        <f t="shared" si="3"/>
        <v>ABOVE</v>
      </c>
      <c r="D63" s="27" t="str">
        <f t="shared" si="4"/>
        <v>YES</v>
      </c>
      <c r="E63" s="27">
        <f t="shared" si="13"/>
        <v>7.7652121480166834</v>
      </c>
      <c r="F63" s="27">
        <v>26.829121098846414</v>
      </c>
      <c r="G63" s="27" t="str">
        <f t="shared" si="9"/>
        <v>ABOVE</v>
      </c>
      <c r="H63" s="27" t="str">
        <f t="shared" si="10"/>
        <v>YES</v>
      </c>
      <c r="I63" s="27">
        <f t="shared" si="14"/>
        <v>6.3291210988464144</v>
      </c>
    </row>
    <row r="64" spans="1:9" x14ac:dyDescent="0.3">
      <c r="A64" s="21">
        <v>59</v>
      </c>
      <c r="B64" s="27">
        <v>14.196453419532947</v>
      </c>
      <c r="C64" s="27" t="str">
        <f t="shared" si="3"/>
        <v>BELOW</v>
      </c>
      <c r="D64" s="27" t="str">
        <f t="shared" si="4"/>
        <v>NO</v>
      </c>
      <c r="E64" s="30" t="s">
        <v>26</v>
      </c>
      <c r="F64" s="27">
        <v>26.623460374060251</v>
      </c>
      <c r="G64" s="27" t="str">
        <f t="shared" si="9"/>
        <v>ABOVE</v>
      </c>
      <c r="H64" s="27" t="str">
        <f t="shared" si="10"/>
        <v>YES</v>
      </c>
      <c r="I64" s="27">
        <f t="shared" si="14"/>
        <v>6.1234603740602509</v>
      </c>
    </row>
    <row r="65" spans="1:9" x14ac:dyDescent="0.3">
      <c r="A65" s="21">
        <v>60</v>
      </c>
      <c r="B65" s="27">
        <v>18.114305824274183</v>
      </c>
      <c r="C65" s="27" t="str">
        <f t="shared" si="3"/>
        <v>ABOVE</v>
      </c>
      <c r="D65" s="27" t="str">
        <f t="shared" si="4"/>
        <v>YES</v>
      </c>
      <c r="E65" s="27">
        <f>B65-$B$2</f>
        <v>0.61430582427418301</v>
      </c>
      <c r="F65" s="27">
        <v>33.970843918849603</v>
      </c>
      <c r="G65" s="27" t="str">
        <f t="shared" si="9"/>
        <v>ABOVE</v>
      </c>
      <c r="H65" s="27" t="str">
        <f t="shared" si="10"/>
        <v>YES</v>
      </c>
      <c r="I65" s="27">
        <f t="shared" si="14"/>
        <v>13.470843918849603</v>
      </c>
    </row>
    <row r="66" spans="1:9" x14ac:dyDescent="0.3">
      <c r="A66" s="21">
        <v>61</v>
      </c>
      <c r="B66" s="27">
        <v>16.362795337448688</v>
      </c>
      <c r="C66" s="27" t="str">
        <f t="shared" si="3"/>
        <v>BELOW</v>
      </c>
      <c r="D66" s="27" t="str">
        <f t="shared" si="4"/>
        <v>NO</v>
      </c>
      <c r="E66" s="30" t="s">
        <v>26</v>
      </c>
      <c r="F66" s="27">
        <v>30.686131275296713</v>
      </c>
      <c r="G66" s="27" t="str">
        <f t="shared" si="9"/>
        <v>ABOVE</v>
      </c>
      <c r="H66" s="27" t="str">
        <f t="shared" si="10"/>
        <v>YES</v>
      </c>
      <c r="I66" s="27">
        <f t="shared" si="14"/>
        <v>10.186131275296713</v>
      </c>
    </row>
    <row r="67" spans="1:9" x14ac:dyDescent="0.3">
      <c r="A67" s="21">
        <v>62</v>
      </c>
      <c r="B67" s="27">
        <v>26.924970610295151</v>
      </c>
      <c r="C67" s="27" t="str">
        <f t="shared" si="3"/>
        <v>ABOVE</v>
      </c>
      <c r="D67" s="27" t="str">
        <f t="shared" si="4"/>
        <v>YES</v>
      </c>
      <c r="E67" s="27">
        <f t="shared" ref="E67:E68" si="15">B67-$B$2</f>
        <v>9.4249706102951514</v>
      </c>
      <c r="F67" s="27">
        <v>28.591618105339975</v>
      </c>
      <c r="G67" s="27" t="str">
        <f t="shared" si="9"/>
        <v>ABOVE</v>
      </c>
      <c r="H67" s="27" t="str">
        <f t="shared" si="10"/>
        <v>YES</v>
      </c>
      <c r="I67" s="27">
        <f t="shared" si="14"/>
        <v>8.0916181053399754</v>
      </c>
    </row>
    <row r="68" spans="1:9" x14ac:dyDescent="0.3">
      <c r="A68" s="21">
        <v>63</v>
      </c>
      <c r="B68" s="27">
        <v>19.953985068725586</v>
      </c>
      <c r="C68" s="27" t="str">
        <f t="shared" si="3"/>
        <v>ABOVE</v>
      </c>
      <c r="D68" s="27" t="str">
        <f t="shared" si="4"/>
        <v>YES</v>
      </c>
      <c r="E68" s="27">
        <f t="shared" si="15"/>
        <v>2.4539850687255864</v>
      </c>
      <c r="F68" s="27">
        <v>21.189130678067027</v>
      </c>
      <c r="G68" s="27" t="str">
        <f t="shared" si="9"/>
        <v>ABOVE</v>
      </c>
      <c r="H68" s="27" t="str">
        <f t="shared" si="10"/>
        <v>YES</v>
      </c>
      <c r="I68" s="27">
        <f t="shared" si="14"/>
        <v>0.68913067806702699</v>
      </c>
    </row>
    <row r="69" spans="1:9" x14ac:dyDescent="0.3">
      <c r="A69" s="21">
        <v>64</v>
      </c>
      <c r="B69" s="27">
        <v>0</v>
      </c>
      <c r="C69" s="27" t="str">
        <f t="shared" si="3"/>
        <v>BELOW</v>
      </c>
      <c r="D69" s="27" t="str">
        <f t="shared" si="4"/>
        <v>NO</v>
      </c>
      <c r="E69" s="30" t="s">
        <v>26</v>
      </c>
      <c r="F69" s="27">
        <v>0</v>
      </c>
      <c r="G69" s="27" t="str">
        <f t="shared" si="9"/>
        <v>BELOW</v>
      </c>
      <c r="H69" s="27" t="str">
        <f t="shared" si="10"/>
        <v>NO</v>
      </c>
      <c r="I69" s="30" t="s">
        <v>26</v>
      </c>
    </row>
    <row r="70" spans="1:9" x14ac:dyDescent="0.3">
      <c r="A70" s="21">
        <v>65</v>
      </c>
      <c r="B70" s="27">
        <v>25.069420999999998</v>
      </c>
      <c r="C70" s="27" t="str">
        <f t="shared" si="3"/>
        <v>ABOVE</v>
      </c>
      <c r="D70" s="27" t="str">
        <f t="shared" si="4"/>
        <v>YES</v>
      </c>
      <c r="E70" s="27">
        <f t="shared" ref="E70:E72" si="16">B70-$B$2</f>
        <v>7.5694209999999984</v>
      </c>
      <c r="F70" s="27">
        <v>25.796607000000002</v>
      </c>
      <c r="G70" s="27" t="str">
        <f t="shared" ref="G70:G101" si="17">IF(F70&gt;$C$2,"ABOVE","BELOW")</f>
        <v>ABOVE</v>
      </c>
      <c r="H70" s="27" t="str">
        <f t="shared" ref="H70:H101" si="18">IF(F70&gt;$C$2,"YES","NO")</f>
        <v>YES</v>
      </c>
      <c r="I70" s="27">
        <f t="shared" ref="I70:I72" si="19">F70-$C$2</f>
        <v>5.2966070000000016</v>
      </c>
    </row>
    <row r="71" spans="1:9" x14ac:dyDescent="0.3">
      <c r="A71" s="21">
        <v>66</v>
      </c>
      <c r="B71" s="27">
        <v>30.426323</v>
      </c>
      <c r="C71" s="27" t="str">
        <f t="shared" ref="C71:C117" si="20">IF(B71&gt;$B$2,"ABOVE","BELOW")</f>
        <v>ABOVE</v>
      </c>
      <c r="D71" s="27" t="str">
        <f t="shared" ref="D71:D117" si="21">IF(B71&gt;$B$2,"YES","NO")</f>
        <v>YES</v>
      </c>
      <c r="E71" s="27">
        <f t="shared" si="16"/>
        <v>12.926323</v>
      </c>
      <c r="F71" s="27">
        <v>29.947098</v>
      </c>
      <c r="G71" s="27" t="str">
        <f t="shared" si="17"/>
        <v>ABOVE</v>
      </c>
      <c r="H71" s="27" t="str">
        <f t="shared" si="18"/>
        <v>YES</v>
      </c>
      <c r="I71" s="27">
        <f t="shared" si="19"/>
        <v>9.4470980000000004</v>
      </c>
    </row>
    <row r="72" spans="1:9" x14ac:dyDescent="0.3">
      <c r="A72" s="21">
        <v>67</v>
      </c>
      <c r="B72" s="27">
        <v>18.706607844024258</v>
      </c>
      <c r="C72" s="27" t="str">
        <f t="shared" si="20"/>
        <v>ABOVE</v>
      </c>
      <c r="D72" s="27" t="str">
        <f t="shared" si="21"/>
        <v>YES</v>
      </c>
      <c r="E72" s="27">
        <f t="shared" si="16"/>
        <v>1.2066078440242585</v>
      </c>
      <c r="F72" s="27">
        <v>26.416891153539499</v>
      </c>
      <c r="G72" s="27" t="str">
        <f t="shared" si="17"/>
        <v>ABOVE</v>
      </c>
      <c r="H72" s="27" t="str">
        <f t="shared" si="18"/>
        <v>YES</v>
      </c>
      <c r="I72" s="27">
        <f t="shared" si="19"/>
        <v>5.916891153539499</v>
      </c>
    </row>
    <row r="73" spans="1:9" x14ac:dyDescent="0.3">
      <c r="A73" s="21">
        <v>68</v>
      </c>
      <c r="B73" s="27">
        <v>13.531889214971903</v>
      </c>
      <c r="C73" s="27" t="str">
        <f t="shared" si="20"/>
        <v>BELOW</v>
      </c>
      <c r="D73" s="27" t="str">
        <f t="shared" si="21"/>
        <v>NO</v>
      </c>
      <c r="E73" s="30" t="s">
        <v>26</v>
      </c>
      <c r="F73" s="27">
        <v>19.109314070955957</v>
      </c>
      <c r="G73" s="27" t="str">
        <f t="shared" si="17"/>
        <v>BELOW</v>
      </c>
      <c r="H73" s="27" t="str">
        <f t="shared" si="18"/>
        <v>NO</v>
      </c>
      <c r="I73" s="30" t="s">
        <v>26</v>
      </c>
    </row>
    <row r="74" spans="1:9" x14ac:dyDescent="0.3">
      <c r="A74" s="21">
        <v>69</v>
      </c>
      <c r="B74" s="27">
        <v>19.033147</v>
      </c>
      <c r="C74" s="27" t="str">
        <f t="shared" si="20"/>
        <v>ABOVE</v>
      </c>
      <c r="D74" s="27" t="str">
        <f t="shared" si="21"/>
        <v>YES</v>
      </c>
      <c r="E74" s="27">
        <f>B74-$B$2</f>
        <v>1.5331469999999996</v>
      </c>
      <c r="F74" s="27">
        <v>26.224723999999998</v>
      </c>
      <c r="G74" s="27" t="str">
        <f t="shared" si="17"/>
        <v>ABOVE</v>
      </c>
      <c r="H74" s="27" t="str">
        <f t="shared" si="18"/>
        <v>YES</v>
      </c>
      <c r="I74" s="27">
        <f t="shared" ref="I74:I77" si="22">F74-$C$2</f>
        <v>5.7247239999999984</v>
      </c>
    </row>
    <row r="75" spans="1:9" x14ac:dyDescent="0.3">
      <c r="A75" s="21">
        <v>70</v>
      </c>
      <c r="B75" s="27">
        <v>17.239884</v>
      </c>
      <c r="C75" s="27" t="str">
        <f t="shared" si="20"/>
        <v>BELOW</v>
      </c>
      <c r="D75" s="27" t="str">
        <f t="shared" si="21"/>
        <v>NO</v>
      </c>
      <c r="E75" s="30" t="s">
        <v>26</v>
      </c>
      <c r="F75" s="27">
        <v>28.198837000000001</v>
      </c>
      <c r="G75" s="27" t="str">
        <f t="shared" si="17"/>
        <v>ABOVE</v>
      </c>
      <c r="H75" s="27" t="str">
        <f t="shared" si="18"/>
        <v>YES</v>
      </c>
      <c r="I75" s="27">
        <f t="shared" si="22"/>
        <v>7.698837000000001</v>
      </c>
    </row>
    <row r="76" spans="1:9" x14ac:dyDescent="0.3">
      <c r="A76" s="21">
        <v>71</v>
      </c>
      <c r="B76" s="27">
        <v>18.912026000000001</v>
      </c>
      <c r="C76" s="27" t="str">
        <f t="shared" si="20"/>
        <v>ABOVE</v>
      </c>
      <c r="D76" s="27" t="str">
        <f t="shared" si="21"/>
        <v>YES</v>
      </c>
      <c r="E76" s="27">
        <f>B76-$B$2</f>
        <v>1.4120260000000009</v>
      </c>
      <c r="F76" s="27">
        <v>29.787136</v>
      </c>
      <c r="G76" s="27" t="str">
        <f t="shared" si="17"/>
        <v>ABOVE</v>
      </c>
      <c r="H76" s="27" t="str">
        <f t="shared" si="18"/>
        <v>YES</v>
      </c>
      <c r="I76" s="27">
        <f t="shared" si="22"/>
        <v>9.2871360000000003</v>
      </c>
    </row>
    <row r="77" spans="1:9" x14ac:dyDescent="0.3">
      <c r="A77" s="21">
        <v>72</v>
      </c>
      <c r="B77" s="27">
        <v>11.184511856908278</v>
      </c>
      <c r="C77" s="27" t="str">
        <f t="shared" si="20"/>
        <v>BELOW</v>
      </c>
      <c r="D77" s="27" t="str">
        <f t="shared" si="21"/>
        <v>NO</v>
      </c>
      <c r="E77" s="30" t="s">
        <v>26</v>
      </c>
      <c r="F77" s="27">
        <v>22.272429927011334</v>
      </c>
      <c r="G77" s="27" t="str">
        <f t="shared" si="17"/>
        <v>ABOVE</v>
      </c>
      <c r="H77" s="27" t="str">
        <f t="shared" si="18"/>
        <v>YES</v>
      </c>
      <c r="I77" s="27">
        <f t="shared" si="22"/>
        <v>1.7724299270113342</v>
      </c>
    </row>
    <row r="78" spans="1:9" x14ac:dyDescent="0.3">
      <c r="A78" s="21">
        <v>73</v>
      </c>
      <c r="B78" s="27">
        <v>11.426613897212841</v>
      </c>
      <c r="C78" s="27" t="str">
        <f t="shared" si="20"/>
        <v>BELOW</v>
      </c>
      <c r="D78" s="27" t="str">
        <f t="shared" si="21"/>
        <v>NO</v>
      </c>
      <c r="E78" s="30" t="s">
        <v>26</v>
      </c>
      <c r="F78" s="27">
        <v>18.508386693757977</v>
      </c>
      <c r="G78" s="27" t="str">
        <f t="shared" si="17"/>
        <v>BELOW</v>
      </c>
      <c r="H78" s="27" t="str">
        <f t="shared" si="18"/>
        <v>NO</v>
      </c>
      <c r="I78" s="30" t="s">
        <v>26</v>
      </c>
    </row>
    <row r="79" spans="1:9" x14ac:dyDescent="0.3">
      <c r="A79" s="21">
        <v>74</v>
      </c>
      <c r="B79" s="27">
        <v>16.313616121847254</v>
      </c>
      <c r="C79" s="27" t="str">
        <f t="shared" si="20"/>
        <v>BELOW</v>
      </c>
      <c r="D79" s="27" t="str">
        <f t="shared" si="21"/>
        <v>NO</v>
      </c>
      <c r="E79" s="30" t="s">
        <v>26</v>
      </c>
      <c r="F79" s="27">
        <v>26.424163647493305</v>
      </c>
      <c r="G79" s="27" t="str">
        <f t="shared" si="17"/>
        <v>ABOVE</v>
      </c>
      <c r="H79" s="27" t="str">
        <f t="shared" si="18"/>
        <v>YES</v>
      </c>
      <c r="I79" s="27">
        <f t="shared" ref="I79:I88" si="23">F79-$C$2</f>
        <v>5.9241636474933053</v>
      </c>
    </row>
    <row r="80" spans="1:9" x14ac:dyDescent="0.3">
      <c r="A80" s="21">
        <v>75</v>
      </c>
      <c r="B80" s="27">
        <v>18.446204039800353</v>
      </c>
      <c r="C80" s="27" t="str">
        <f t="shared" si="20"/>
        <v>ABOVE</v>
      </c>
      <c r="D80" s="27" t="str">
        <f t="shared" si="21"/>
        <v>YES</v>
      </c>
      <c r="E80" s="27">
        <f t="shared" ref="E80:E88" si="24">B80-$B$2</f>
        <v>0.94620403980035306</v>
      </c>
      <c r="F80" s="27">
        <v>25.833006067856807</v>
      </c>
      <c r="G80" s="27" t="str">
        <f t="shared" si="17"/>
        <v>ABOVE</v>
      </c>
      <c r="H80" s="27" t="str">
        <f t="shared" si="18"/>
        <v>YES</v>
      </c>
      <c r="I80" s="27">
        <f t="shared" si="23"/>
        <v>5.3330060678568074</v>
      </c>
    </row>
    <row r="81" spans="1:9" x14ac:dyDescent="0.3">
      <c r="A81" s="21">
        <v>76</v>
      </c>
      <c r="B81" s="27">
        <v>20.842996998919148</v>
      </c>
      <c r="C81" s="27" t="str">
        <f t="shared" si="20"/>
        <v>ABOVE</v>
      </c>
      <c r="D81" s="27" t="str">
        <f t="shared" si="21"/>
        <v>YES</v>
      </c>
      <c r="E81" s="27">
        <f t="shared" si="24"/>
        <v>3.3429969989191477</v>
      </c>
      <c r="F81" s="27">
        <v>29.189597316805308</v>
      </c>
      <c r="G81" s="27" t="str">
        <f t="shared" si="17"/>
        <v>ABOVE</v>
      </c>
      <c r="H81" s="27" t="str">
        <f t="shared" si="18"/>
        <v>YES</v>
      </c>
      <c r="I81" s="27">
        <f t="shared" si="23"/>
        <v>8.6895973168053082</v>
      </c>
    </row>
    <row r="82" spans="1:9" x14ac:dyDescent="0.3">
      <c r="A82" s="21">
        <v>77</v>
      </c>
      <c r="B82" s="27">
        <v>20.18162044577484</v>
      </c>
      <c r="C82" s="27" t="str">
        <f t="shared" si="20"/>
        <v>ABOVE</v>
      </c>
      <c r="D82" s="27" t="str">
        <f t="shared" si="21"/>
        <v>YES</v>
      </c>
      <c r="E82" s="27">
        <f t="shared" si="24"/>
        <v>2.6816204457748398</v>
      </c>
      <c r="F82" s="27">
        <v>24.329882885950774</v>
      </c>
      <c r="G82" s="27" t="str">
        <f t="shared" si="17"/>
        <v>ABOVE</v>
      </c>
      <c r="H82" s="27" t="str">
        <f t="shared" si="18"/>
        <v>YES</v>
      </c>
      <c r="I82" s="27">
        <f t="shared" si="23"/>
        <v>3.8298828859507736</v>
      </c>
    </row>
    <row r="83" spans="1:9" x14ac:dyDescent="0.3">
      <c r="A83" s="21">
        <v>78</v>
      </c>
      <c r="B83" s="27">
        <v>21.72662488181502</v>
      </c>
      <c r="C83" s="27" t="str">
        <f t="shared" si="20"/>
        <v>ABOVE</v>
      </c>
      <c r="D83" s="27" t="str">
        <f t="shared" si="21"/>
        <v>YES</v>
      </c>
      <c r="E83" s="27">
        <f t="shared" si="24"/>
        <v>4.2266248818150203</v>
      </c>
      <c r="F83" s="27">
        <v>26.192457652339353</v>
      </c>
      <c r="G83" s="27" t="str">
        <f t="shared" si="17"/>
        <v>ABOVE</v>
      </c>
      <c r="H83" s="27" t="str">
        <f t="shared" si="18"/>
        <v>YES</v>
      </c>
      <c r="I83" s="27">
        <f t="shared" si="23"/>
        <v>5.6924576523393533</v>
      </c>
    </row>
    <row r="84" spans="1:9" x14ac:dyDescent="0.3">
      <c r="A84" s="21">
        <v>79</v>
      </c>
      <c r="B84" s="27">
        <v>22.66006506192263</v>
      </c>
      <c r="C84" s="27" t="str">
        <f t="shared" si="20"/>
        <v>ABOVE</v>
      </c>
      <c r="D84" s="27" t="str">
        <f t="shared" si="21"/>
        <v>YES</v>
      </c>
      <c r="E84" s="27">
        <f t="shared" si="24"/>
        <v>5.16006506192263</v>
      </c>
      <c r="F84" s="27">
        <v>27.317763240365782</v>
      </c>
      <c r="G84" s="27" t="str">
        <f t="shared" si="17"/>
        <v>ABOVE</v>
      </c>
      <c r="H84" s="27" t="str">
        <f t="shared" si="18"/>
        <v>YES</v>
      </c>
      <c r="I84" s="27">
        <f t="shared" si="23"/>
        <v>6.8177632403657817</v>
      </c>
    </row>
    <row r="85" spans="1:9" x14ac:dyDescent="0.3">
      <c r="A85" s="21">
        <v>80</v>
      </c>
      <c r="B85" s="27">
        <v>19.669667471369912</v>
      </c>
      <c r="C85" s="27" t="str">
        <f t="shared" si="20"/>
        <v>ABOVE</v>
      </c>
      <c r="D85" s="27" t="str">
        <f t="shared" si="21"/>
        <v>YES</v>
      </c>
      <c r="E85" s="27">
        <f t="shared" si="24"/>
        <v>2.1696674713699124</v>
      </c>
      <c r="F85" s="27">
        <v>26.631656924752608</v>
      </c>
      <c r="G85" s="27" t="str">
        <f t="shared" si="17"/>
        <v>ABOVE</v>
      </c>
      <c r="H85" s="27" t="str">
        <f t="shared" si="18"/>
        <v>YES</v>
      </c>
      <c r="I85" s="27">
        <f t="shared" si="23"/>
        <v>6.1316569247526083</v>
      </c>
    </row>
    <row r="86" spans="1:9" x14ac:dyDescent="0.3">
      <c r="A86" s="21">
        <v>81</v>
      </c>
      <c r="B86" s="27">
        <v>18.894366709724672</v>
      </c>
      <c r="C86" s="27" t="str">
        <f t="shared" si="20"/>
        <v>ABOVE</v>
      </c>
      <c r="D86" s="27" t="str">
        <f t="shared" si="21"/>
        <v>YES</v>
      </c>
      <c r="E86" s="27">
        <f t="shared" si="24"/>
        <v>1.3943667097246717</v>
      </c>
      <c r="F86" s="27">
        <v>25.581941980273307</v>
      </c>
      <c r="G86" s="27" t="str">
        <f t="shared" si="17"/>
        <v>ABOVE</v>
      </c>
      <c r="H86" s="27" t="str">
        <f t="shared" si="18"/>
        <v>YES</v>
      </c>
      <c r="I86" s="27">
        <f t="shared" si="23"/>
        <v>5.0819419802733066</v>
      </c>
    </row>
    <row r="87" spans="1:9" x14ac:dyDescent="0.3">
      <c r="A87" s="21">
        <v>82</v>
      </c>
      <c r="B87" s="27">
        <v>21.044660808563229</v>
      </c>
      <c r="C87" s="27" t="str">
        <f t="shared" si="20"/>
        <v>ABOVE</v>
      </c>
      <c r="D87" s="27" t="str">
        <f t="shared" si="21"/>
        <v>YES</v>
      </c>
      <c r="E87" s="27">
        <f t="shared" si="24"/>
        <v>3.5446608085632292</v>
      </c>
      <c r="F87" s="27">
        <v>22.449873740401824</v>
      </c>
      <c r="G87" s="27" t="str">
        <f t="shared" si="17"/>
        <v>ABOVE</v>
      </c>
      <c r="H87" s="27" t="str">
        <f t="shared" si="18"/>
        <v>YES</v>
      </c>
      <c r="I87" s="27">
        <f t="shared" si="23"/>
        <v>1.9498737404018236</v>
      </c>
    </row>
    <row r="88" spans="1:9" x14ac:dyDescent="0.3">
      <c r="A88" s="21">
        <v>83</v>
      </c>
      <c r="B88" s="27">
        <v>28.179119681163261</v>
      </c>
      <c r="C88" s="27" t="str">
        <f t="shared" si="20"/>
        <v>ABOVE</v>
      </c>
      <c r="D88" s="27" t="str">
        <f t="shared" si="21"/>
        <v>YES</v>
      </c>
      <c r="E88" s="27">
        <f t="shared" si="24"/>
        <v>10.679119681163261</v>
      </c>
      <c r="F88" s="27">
        <v>30.060721088000168</v>
      </c>
      <c r="G88" s="27" t="str">
        <f t="shared" si="17"/>
        <v>ABOVE</v>
      </c>
      <c r="H88" s="27" t="str">
        <f t="shared" si="18"/>
        <v>YES</v>
      </c>
      <c r="I88" s="27">
        <f t="shared" si="23"/>
        <v>9.5607210880001681</v>
      </c>
    </row>
    <row r="89" spans="1:9" x14ac:dyDescent="0.3">
      <c r="A89" s="21">
        <v>84</v>
      </c>
      <c r="B89" s="27">
        <v>13.870344623825764</v>
      </c>
      <c r="C89" s="27" t="str">
        <f t="shared" si="20"/>
        <v>BELOW</v>
      </c>
      <c r="D89" s="27" t="str">
        <f t="shared" si="21"/>
        <v>NO</v>
      </c>
      <c r="E89" s="30" t="s">
        <v>26</v>
      </c>
      <c r="F89" s="27">
        <v>14.796507692537565</v>
      </c>
      <c r="G89" s="27" t="str">
        <f t="shared" si="17"/>
        <v>BELOW</v>
      </c>
      <c r="H89" s="27" t="str">
        <f t="shared" si="18"/>
        <v>NO</v>
      </c>
      <c r="I89" s="30" t="s">
        <v>26</v>
      </c>
    </row>
    <row r="90" spans="1:9" x14ac:dyDescent="0.3">
      <c r="A90" s="21">
        <v>85</v>
      </c>
      <c r="B90" s="27">
        <v>12.885787295020879</v>
      </c>
      <c r="C90" s="27" t="str">
        <f t="shared" si="20"/>
        <v>BELOW</v>
      </c>
      <c r="D90" s="27" t="str">
        <f t="shared" si="21"/>
        <v>NO</v>
      </c>
      <c r="E90" s="30" t="s">
        <v>26</v>
      </c>
      <c r="F90" s="27">
        <v>24.874340271102326</v>
      </c>
      <c r="G90" s="27" t="str">
        <f t="shared" si="17"/>
        <v>ABOVE</v>
      </c>
      <c r="H90" s="27" t="str">
        <f t="shared" si="18"/>
        <v>YES</v>
      </c>
      <c r="I90" s="27">
        <f t="shared" ref="I90:I94" si="25">F90-$C$2</f>
        <v>4.3743402711023265</v>
      </c>
    </row>
    <row r="91" spans="1:9" x14ac:dyDescent="0.3">
      <c r="A91" s="21">
        <v>86</v>
      </c>
      <c r="B91" s="27">
        <v>11.760039887031535</v>
      </c>
      <c r="C91" s="27" t="str">
        <f t="shared" si="20"/>
        <v>BELOW</v>
      </c>
      <c r="D91" s="27" t="str">
        <f t="shared" si="21"/>
        <v>NO</v>
      </c>
      <c r="E91" s="30" t="s">
        <v>26</v>
      </c>
      <c r="F91" s="27">
        <v>22.701230980647207</v>
      </c>
      <c r="G91" s="27" t="str">
        <f t="shared" si="17"/>
        <v>ABOVE</v>
      </c>
      <c r="H91" s="27" t="str">
        <f t="shared" si="18"/>
        <v>YES</v>
      </c>
      <c r="I91" s="27">
        <f t="shared" si="25"/>
        <v>2.2012309806472068</v>
      </c>
    </row>
    <row r="92" spans="1:9" x14ac:dyDescent="0.3">
      <c r="A92" s="21">
        <v>87</v>
      </c>
      <c r="B92" s="27">
        <v>6.3772409999999997</v>
      </c>
      <c r="C92" s="27" t="str">
        <f t="shared" si="20"/>
        <v>BELOW</v>
      </c>
      <c r="D92" s="27" t="str">
        <f t="shared" si="21"/>
        <v>NO</v>
      </c>
      <c r="E92" s="30" t="s">
        <v>26</v>
      </c>
      <c r="F92" s="27">
        <v>25.524889999999999</v>
      </c>
      <c r="G92" s="27" t="str">
        <f t="shared" si="17"/>
        <v>ABOVE</v>
      </c>
      <c r="H92" s="27" t="str">
        <f t="shared" si="18"/>
        <v>YES</v>
      </c>
      <c r="I92" s="27">
        <f t="shared" si="25"/>
        <v>5.0248899999999992</v>
      </c>
    </row>
    <row r="93" spans="1:9" x14ac:dyDescent="0.3">
      <c r="A93" s="21">
        <v>88</v>
      </c>
      <c r="B93" s="27">
        <v>19.814875219596903</v>
      </c>
      <c r="C93" s="27" t="str">
        <f t="shared" si="20"/>
        <v>ABOVE</v>
      </c>
      <c r="D93" s="27" t="str">
        <f t="shared" si="21"/>
        <v>YES</v>
      </c>
      <c r="E93" s="27">
        <f t="shared" ref="E93:E94" si="26">B93-$B$2</f>
        <v>2.3148752195969031</v>
      </c>
      <c r="F93" s="27">
        <v>23.882695359285588</v>
      </c>
      <c r="G93" s="27" t="str">
        <f t="shared" si="17"/>
        <v>ABOVE</v>
      </c>
      <c r="H93" s="27" t="str">
        <f t="shared" si="18"/>
        <v>YES</v>
      </c>
      <c r="I93" s="27">
        <f t="shared" si="25"/>
        <v>3.382695359285588</v>
      </c>
    </row>
    <row r="94" spans="1:9" x14ac:dyDescent="0.3">
      <c r="A94" s="21">
        <v>89</v>
      </c>
      <c r="B94" s="27">
        <v>17.927744246301963</v>
      </c>
      <c r="C94" s="27" t="str">
        <f t="shared" si="20"/>
        <v>ABOVE</v>
      </c>
      <c r="D94" s="27" t="str">
        <f t="shared" si="21"/>
        <v>YES</v>
      </c>
      <c r="E94" s="27">
        <f t="shared" si="26"/>
        <v>0.42774424630196251</v>
      </c>
      <c r="F94" s="27">
        <v>21.608152944115531</v>
      </c>
      <c r="G94" s="27" t="str">
        <f t="shared" si="17"/>
        <v>ABOVE</v>
      </c>
      <c r="H94" s="27" t="str">
        <f t="shared" si="18"/>
        <v>YES</v>
      </c>
      <c r="I94" s="27">
        <f t="shared" si="25"/>
        <v>1.1081529441155311</v>
      </c>
    </row>
    <row r="95" spans="1:9" x14ac:dyDescent="0.3">
      <c r="A95" s="21">
        <v>90</v>
      </c>
      <c r="B95" s="27">
        <v>12.144036340585508</v>
      </c>
      <c r="C95" s="27" t="str">
        <f t="shared" si="20"/>
        <v>BELOW</v>
      </c>
      <c r="D95" s="27" t="str">
        <f t="shared" si="21"/>
        <v>NO</v>
      </c>
      <c r="E95" s="30" t="s">
        <v>26</v>
      </c>
      <c r="F95" s="27">
        <v>17.213503664575992</v>
      </c>
      <c r="G95" s="27" t="str">
        <f t="shared" si="17"/>
        <v>BELOW</v>
      </c>
      <c r="H95" s="27" t="str">
        <f t="shared" si="18"/>
        <v>NO</v>
      </c>
      <c r="I95" s="30" t="s">
        <v>26</v>
      </c>
    </row>
    <row r="96" spans="1:9" x14ac:dyDescent="0.3">
      <c r="A96" s="21">
        <v>91</v>
      </c>
      <c r="B96" s="27">
        <v>16.844953633715381</v>
      </c>
      <c r="C96" s="27" t="str">
        <f t="shared" si="20"/>
        <v>BELOW</v>
      </c>
      <c r="D96" s="27" t="str">
        <f t="shared" si="21"/>
        <v>NO</v>
      </c>
      <c r="E96" s="30" t="s">
        <v>26</v>
      </c>
      <c r="F96" s="27">
        <v>23.876795405702175</v>
      </c>
      <c r="G96" s="27" t="str">
        <f t="shared" si="17"/>
        <v>ABOVE</v>
      </c>
      <c r="H96" s="27" t="str">
        <f t="shared" si="18"/>
        <v>YES</v>
      </c>
      <c r="I96" s="27">
        <f>F96-$C$2</f>
        <v>3.3767954057021754</v>
      </c>
    </row>
    <row r="97" spans="1:9" x14ac:dyDescent="0.3">
      <c r="A97" s="21">
        <v>92</v>
      </c>
      <c r="B97" s="27">
        <v>17.040825187595793</v>
      </c>
      <c r="C97" s="27" t="str">
        <f t="shared" si="20"/>
        <v>BELOW</v>
      </c>
      <c r="D97" s="27" t="str">
        <f t="shared" si="21"/>
        <v>NO</v>
      </c>
      <c r="E97" s="30" t="s">
        <v>26</v>
      </c>
      <c r="F97" s="27">
        <v>24.154432561582436</v>
      </c>
      <c r="G97" s="27" t="str">
        <f t="shared" si="17"/>
        <v>ABOVE</v>
      </c>
      <c r="H97" s="27" t="str">
        <f t="shared" si="18"/>
        <v>YES</v>
      </c>
      <c r="I97" s="27">
        <f t="shared" ref="I97:I105" si="27">F97-$C$2</f>
        <v>3.6544325615824356</v>
      </c>
    </row>
    <row r="98" spans="1:9" x14ac:dyDescent="0.3">
      <c r="A98" s="21">
        <v>93</v>
      </c>
      <c r="B98" s="27">
        <v>15.082109648791679</v>
      </c>
      <c r="C98" s="27" t="str">
        <f t="shared" si="20"/>
        <v>BELOW</v>
      </c>
      <c r="D98" s="27" t="str">
        <f t="shared" si="21"/>
        <v>NO</v>
      </c>
      <c r="E98" s="30" t="s">
        <v>26</v>
      </c>
      <c r="F98" s="27">
        <v>21.378061002779859</v>
      </c>
      <c r="G98" s="27" t="str">
        <f t="shared" si="17"/>
        <v>ABOVE</v>
      </c>
      <c r="H98" s="27" t="str">
        <f t="shared" si="18"/>
        <v>YES</v>
      </c>
      <c r="I98" s="27">
        <f t="shared" si="27"/>
        <v>0.87806100277985877</v>
      </c>
    </row>
    <row r="99" spans="1:9" x14ac:dyDescent="0.3">
      <c r="A99" s="21">
        <v>94</v>
      </c>
      <c r="B99" s="27">
        <v>15.473852756552503</v>
      </c>
      <c r="C99" s="27" t="str">
        <f t="shared" si="20"/>
        <v>BELOW</v>
      </c>
      <c r="D99" s="27" t="str">
        <f t="shared" si="21"/>
        <v>NO</v>
      </c>
      <c r="E99" s="30" t="s">
        <v>26</v>
      </c>
      <c r="F99" s="27">
        <v>21.933335314540376</v>
      </c>
      <c r="G99" s="27" t="str">
        <f t="shared" si="17"/>
        <v>ABOVE</v>
      </c>
      <c r="H99" s="27" t="str">
        <f t="shared" si="18"/>
        <v>YES</v>
      </c>
      <c r="I99" s="27">
        <f t="shared" si="27"/>
        <v>1.4333353145403755</v>
      </c>
    </row>
    <row r="100" spans="1:9" x14ac:dyDescent="0.3">
      <c r="A100" s="21">
        <v>95</v>
      </c>
      <c r="B100" s="27">
        <v>17.140895</v>
      </c>
      <c r="C100" s="27" t="str">
        <f t="shared" si="20"/>
        <v>BELOW</v>
      </c>
      <c r="D100" s="27" t="str">
        <f t="shared" si="21"/>
        <v>NO</v>
      </c>
      <c r="E100" s="30" t="s">
        <v>26</v>
      </c>
      <c r="F100" s="27">
        <v>22.051030000000001</v>
      </c>
      <c r="G100" s="27" t="str">
        <f t="shared" si="17"/>
        <v>ABOVE</v>
      </c>
      <c r="H100" s="27" t="str">
        <f t="shared" si="18"/>
        <v>YES</v>
      </c>
      <c r="I100" s="27">
        <f t="shared" si="27"/>
        <v>1.5510300000000008</v>
      </c>
    </row>
    <row r="101" spans="1:9" x14ac:dyDescent="0.3">
      <c r="A101" s="21">
        <v>96</v>
      </c>
      <c r="B101" s="27">
        <v>24.229094</v>
      </c>
      <c r="C101" s="27" t="str">
        <f t="shared" si="20"/>
        <v>ABOVE</v>
      </c>
      <c r="D101" s="27" t="str">
        <f t="shared" si="21"/>
        <v>YES</v>
      </c>
      <c r="E101" s="27">
        <f t="shared" ref="E101:E105" si="28">B101-$B$2</f>
        <v>6.7290939999999999</v>
      </c>
      <c r="F101" s="27">
        <v>34.935569999999998</v>
      </c>
      <c r="G101" s="27" t="str">
        <f t="shared" si="17"/>
        <v>ABOVE</v>
      </c>
      <c r="H101" s="27" t="str">
        <f t="shared" si="18"/>
        <v>YES</v>
      </c>
      <c r="I101" s="27">
        <f t="shared" si="27"/>
        <v>14.435569999999998</v>
      </c>
    </row>
    <row r="102" spans="1:9" x14ac:dyDescent="0.3">
      <c r="A102" s="21">
        <v>97</v>
      </c>
      <c r="B102" s="27">
        <v>25.457578999999999</v>
      </c>
      <c r="C102" s="27" t="str">
        <f t="shared" si="20"/>
        <v>ABOVE</v>
      </c>
      <c r="D102" s="27" t="str">
        <f t="shared" si="21"/>
        <v>YES</v>
      </c>
      <c r="E102" s="27">
        <f t="shared" si="28"/>
        <v>7.9575789999999991</v>
      </c>
      <c r="F102" s="27">
        <v>27.420276999999999</v>
      </c>
      <c r="G102" s="27" t="str">
        <f t="shared" ref="G102:G117" si="29">IF(F102&gt;$C$2,"ABOVE","BELOW")</f>
        <v>ABOVE</v>
      </c>
      <c r="H102" s="27" t="str">
        <f t="shared" ref="H102:H117" si="30">IF(F102&gt;$C$2,"YES","NO")</f>
        <v>YES</v>
      </c>
      <c r="I102" s="27">
        <f t="shared" si="27"/>
        <v>6.9202769999999987</v>
      </c>
    </row>
    <row r="103" spans="1:9" x14ac:dyDescent="0.3">
      <c r="A103" s="21">
        <v>98</v>
      </c>
      <c r="B103" s="27">
        <v>23.807173653431828</v>
      </c>
      <c r="C103" s="27" t="str">
        <f t="shared" si="20"/>
        <v>ABOVE</v>
      </c>
      <c r="D103" s="27" t="str">
        <f t="shared" si="21"/>
        <v>YES</v>
      </c>
      <c r="E103" s="27">
        <f t="shared" si="28"/>
        <v>6.3071736534318283</v>
      </c>
      <c r="F103" s="27">
        <v>25.299389504007387</v>
      </c>
      <c r="G103" s="27" t="str">
        <f t="shared" si="29"/>
        <v>ABOVE</v>
      </c>
      <c r="H103" s="27" t="str">
        <f t="shared" si="30"/>
        <v>YES</v>
      </c>
      <c r="I103" s="27">
        <f t="shared" si="27"/>
        <v>4.7993895040073866</v>
      </c>
    </row>
    <row r="104" spans="1:9" x14ac:dyDescent="0.3">
      <c r="A104" s="21">
        <v>99</v>
      </c>
      <c r="B104" s="27">
        <v>22.764075838719606</v>
      </c>
      <c r="C104" s="27" t="str">
        <f t="shared" si="20"/>
        <v>ABOVE</v>
      </c>
      <c r="D104" s="27" t="str">
        <f t="shared" si="21"/>
        <v>YES</v>
      </c>
      <c r="E104" s="27">
        <f t="shared" si="28"/>
        <v>5.2640758387196058</v>
      </c>
      <c r="F104" s="27">
        <v>24.190911097903971</v>
      </c>
      <c r="G104" s="27" t="str">
        <f t="shared" si="29"/>
        <v>ABOVE</v>
      </c>
      <c r="H104" s="27" t="str">
        <f t="shared" si="30"/>
        <v>YES</v>
      </c>
      <c r="I104" s="27">
        <f t="shared" si="27"/>
        <v>3.690911097903971</v>
      </c>
    </row>
    <row r="105" spans="1:9" x14ac:dyDescent="0.3">
      <c r="A105" s="21">
        <v>100</v>
      </c>
      <c r="B105" s="27">
        <v>21.338563000000001</v>
      </c>
      <c r="C105" s="27" t="str">
        <f t="shared" si="20"/>
        <v>ABOVE</v>
      </c>
      <c r="D105" s="27" t="str">
        <f t="shared" si="21"/>
        <v>YES</v>
      </c>
      <c r="E105" s="27">
        <f t="shared" si="28"/>
        <v>3.8385630000000006</v>
      </c>
      <c r="F105" s="27">
        <v>23.684062999999998</v>
      </c>
      <c r="G105" s="27" t="str">
        <f t="shared" si="29"/>
        <v>ABOVE</v>
      </c>
      <c r="H105" s="27" t="str">
        <f t="shared" si="30"/>
        <v>YES</v>
      </c>
      <c r="I105" s="27">
        <f t="shared" si="27"/>
        <v>3.1840629999999983</v>
      </c>
    </row>
    <row r="106" spans="1:9" x14ac:dyDescent="0.3">
      <c r="A106" s="21">
        <v>101</v>
      </c>
      <c r="B106" s="27">
        <v>0</v>
      </c>
      <c r="C106" s="27" t="str">
        <f t="shared" si="20"/>
        <v>BELOW</v>
      </c>
      <c r="D106" s="27" t="str">
        <f t="shared" si="21"/>
        <v>NO</v>
      </c>
      <c r="E106" s="30" t="s">
        <v>26</v>
      </c>
      <c r="F106" s="27">
        <v>20.108985000000001</v>
      </c>
      <c r="G106" s="27" t="str">
        <f t="shared" si="29"/>
        <v>BELOW</v>
      </c>
      <c r="H106" s="27" t="str">
        <f t="shared" si="30"/>
        <v>NO</v>
      </c>
      <c r="I106" s="30" t="s">
        <v>26</v>
      </c>
    </row>
    <row r="107" spans="1:9" x14ac:dyDescent="0.3">
      <c r="A107" s="21">
        <v>102</v>
      </c>
      <c r="B107" s="27">
        <v>17.610545999999999</v>
      </c>
      <c r="C107" s="27" t="str">
        <f t="shared" si="20"/>
        <v>ABOVE</v>
      </c>
      <c r="D107" s="27" t="str">
        <f t="shared" si="21"/>
        <v>YES</v>
      </c>
      <c r="E107" s="27">
        <f>B107-$B$2</f>
        <v>0.11054599999999937</v>
      </c>
      <c r="F107" s="27">
        <v>22.113713000000001</v>
      </c>
      <c r="G107" s="27" t="str">
        <f t="shared" si="29"/>
        <v>ABOVE</v>
      </c>
      <c r="H107" s="27" t="str">
        <f t="shared" si="30"/>
        <v>YES</v>
      </c>
      <c r="I107" s="27">
        <f t="shared" ref="I107:I109" si="31">F107-$C$2</f>
        <v>1.6137130000000006</v>
      </c>
    </row>
    <row r="108" spans="1:9" x14ac:dyDescent="0.3">
      <c r="A108" s="21">
        <v>103</v>
      </c>
      <c r="B108" s="27">
        <v>10.289416397435353</v>
      </c>
      <c r="C108" s="27" t="str">
        <f t="shared" si="20"/>
        <v>BELOW</v>
      </c>
      <c r="D108" s="27" t="str">
        <f t="shared" si="21"/>
        <v>NO</v>
      </c>
      <c r="E108" s="30" t="s">
        <v>26</v>
      </c>
      <c r="F108" s="27">
        <v>22.536439153390837</v>
      </c>
      <c r="G108" s="27" t="str">
        <f t="shared" si="29"/>
        <v>ABOVE</v>
      </c>
      <c r="H108" s="27" t="str">
        <f t="shared" si="30"/>
        <v>YES</v>
      </c>
      <c r="I108" s="27">
        <f t="shared" si="31"/>
        <v>2.0364391533908375</v>
      </c>
    </row>
    <row r="109" spans="1:9" x14ac:dyDescent="0.3">
      <c r="A109" s="21">
        <v>104</v>
      </c>
      <c r="B109" s="27">
        <v>9.9254820554038776</v>
      </c>
      <c r="C109" s="27" t="str">
        <f t="shared" si="20"/>
        <v>BELOW</v>
      </c>
      <c r="D109" s="27" t="str">
        <f t="shared" si="21"/>
        <v>NO</v>
      </c>
      <c r="E109" s="30" t="s">
        <v>26</v>
      </c>
      <c r="F109" s="27">
        <v>21.739330373045824</v>
      </c>
      <c r="G109" s="27" t="str">
        <f t="shared" si="29"/>
        <v>ABOVE</v>
      </c>
      <c r="H109" s="27" t="str">
        <f t="shared" si="30"/>
        <v>YES</v>
      </c>
      <c r="I109" s="27">
        <f t="shared" si="31"/>
        <v>1.2393303730458243</v>
      </c>
    </row>
    <row r="110" spans="1:9" x14ac:dyDescent="0.3">
      <c r="A110" s="21">
        <v>105</v>
      </c>
      <c r="B110" s="27">
        <v>13.889392442220405</v>
      </c>
      <c r="C110" s="27" t="str">
        <f t="shared" si="20"/>
        <v>BELOW</v>
      </c>
      <c r="D110" s="27" t="str">
        <f t="shared" si="21"/>
        <v>NO</v>
      </c>
      <c r="E110" s="30" t="s">
        <v>26</v>
      </c>
      <c r="F110" s="27">
        <v>20.270915382105279</v>
      </c>
      <c r="G110" s="27" t="str">
        <f t="shared" si="29"/>
        <v>BELOW</v>
      </c>
      <c r="H110" s="27" t="str">
        <f t="shared" si="30"/>
        <v>NO</v>
      </c>
      <c r="I110" s="30" t="s">
        <v>26</v>
      </c>
    </row>
    <row r="111" spans="1:9" x14ac:dyDescent="0.3">
      <c r="A111" s="21">
        <v>106</v>
      </c>
      <c r="B111" s="27">
        <v>17.484598307152687</v>
      </c>
      <c r="C111" s="27" t="str">
        <f t="shared" si="20"/>
        <v>BELOW</v>
      </c>
      <c r="D111" s="27" t="str">
        <f t="shared" si="21"/>
        <v>NO</v>
      </c>
      <c r="E111" s="30" t="s">
        <v>26</v>
      </c>
      <c r="F111" s="27">
        <v>25.517949345071077</v>
      </c>
      <c r="G111" s="27" t="str">
        <f t="shared" si="29"/>
        <v>ABOVE</v>
      </c>
      <c r="H111" s="27" t="str">
        <f t="shared" si="30"/>
        <v>YES</v>
      </c>
      <c r="I111" s="27">
        <f t="shared" ref="I111:I116" si="32">F111-$C$2</f>
        <v>5.0179493450710773</v>
      </c>
    </row>
    <row r="112" spans="1:9" x14ac:dyDescent="0.3">
      <c r="A112" s="21">
        <v>107</v>
      </c>
      <c r="B112" s="27">
        <v>16.941437708853563</v>
      </c>
      <c r="C112" s="27" t="str">
        <f t="shared" si="20"/>
        <v>BELOW</v>
      </c>
      <c r="D112" s="27" t="str">
        <f t="shared" si="21"/>
        <v>NO</v>
      </c>
      <c r="E112" s="30" t="s">
        <v>26</v>
      </c>
      <c r="F112" s="27">
        <v>24.725231983759699</v>
      </c>
      <c r="G112" s="27" t="str">
        <f t="shared" si="29"/>
        <v>ABOVE</v>
      </c>
      <c r="H112" s="27" t="str">
        <f t="shared" si="30"/>
        <v>YES</v>
      </c>
      <c r="I112" s="27">
        <f t="shared" si="32"/>
        <v>4.2252319837596986</v>
      </c>
    </row>
    <row r="113" spans="1:9" x14ac:dyDescent="0.3">
      <c r="A113" s="21">
        <v>108</v>
      </c>
      <c r="B113" s="27">
        <v>15.544739027512966</v>
      </c>
      <c r="C113" s="27" t="str">
        <f t="shared" si="20"/>
        <v>BELOW</v>
      </c>
      <c r="D113" s="27" t="str">
        <f t="shared" si="21"/>
        <v>NO</v>
      </c>
      <c r="E113" s="30" t="s">
        <v>26</v>
      </c>
      <c r="F113" s="27">
        <v>22.686815911816151</v>
      </c>
      <c r="G113" s="27" t="str">
        <f t="shared" si="29"/>
        <v>ABOVE</v>
      </c>
      <c r="H113" s="27" t="str">
        <f t="shared" si="30"/>
        <v>YES</v>
      </c>
      <c r="I113" s="27">
        <f t="shared" si="32"/>
        <v>2.1868159118161508</v>
      </c>
    </row>
    <row r="114" spans="1:9" x14ac:dyDescent="0.3">
      <c r="A114" s="21">
        <v>109</v>
      </c>
      <c r="B114" s="27">
        <v>14.973433</v>
      </c>
      <c r="C114" s="27" t="str">
        <f t="shared" si="20"/>
        <v>BELOW</v>
      </c>
      <c r="D114" s="27" t="str">
        <f t="shared" si="21"/>
        <v>NO</v>
      </c>
      <c r="E114" s="30" t="s">
        <v>26</v>
      </c>
      <c r="F114" s="27">
        <v>20.938271</v>
      </c>
      <c r="G114" s="27" t="str">
        <f t="shared" si="29"/>
        <v>ABOVE</v>
      </c>
      <c r="H114" s="27" t="str">
        <f t="shared" si="30"/>
        <v>YES</v>
      </c>
      <c r="I114" s="27">
        <f t="shared" si="32"/>
        <v>0.4382710000000003</v>
      </c>
    </row>
    <row r="115" spans="1:9" x14ac:dyDescent="0.3">
      <c r="A115" s="21">
        <v>110</v>
      </c>
      <c r="B115" s="27">
        <v>23.053916999999998</v>
      </c>
      <c r="C115" s="27" t="str">
        <f t="shared" si="20"/>
        <v>ABOVE</v>
      </c>
      <c r="D115" s="27" t="str">
        <f t="shared" si="21"/>
        <v>YES</v>
      </c>
      <c r="E115" s="27">
        <f t="shared" ref="E115:E117" si="33">B115-$B$2</f>
        <v>5.5539169999999984</v>
      </c>
      <c r="F115" s="27">
        <v>36.873775999999999</v>
      </c>
      <c r="G115" s="27" t="str">
        <f t="shared" si="29"/>
        <v>ABOVE</v>
      </c>
      <c r="H115" s="27" t="str">
        <f t="shared" si="30"/>
        <v>YES</v>
      </c>
      <c r="I115" s="27">
        <f t="shared" si="32"/>
        <v>16.373775999999999</v>
      </c>
    </row>
    <row r="116" spans="1:9" x14ac:dyDescent="0.3">
      <c r="A116" s="21"/>
      <c r="B116" s="27">
        <v>22.505976</v>
      </c>
      <c r="C116" s="27" t="str">
        <f t="shared" si="20"/>
        <v>ABOVE</v>
      </c>
      <c r="D116" s="27" t="str">
        <f t="shared" si="21"/>
        <v>YES</v>
      </c>
      <c r="E116" s="27">
        <f t="shared" si="33"/>
        <v>5.0059760000000004</v>
      </c>
      <c r="F116" s="27">
        <v>27.801076999999999</v>
      </c>
      <c r="G116" s="27" t="str">
        <f t="shared" si="29"/>
        <v>ABOVE</v>
      </c>
      <c r="H116" s="27" t="str">
        <f t="shared" si="30"/>
        <v>YES</v>
      </c>
      <c r="I116" s="27">
        <f t="shared" si="32"/>
        <v>7.3010769999999994</v>
      </c>
    </row>
    <row r="117" spans="1:9" x14ac:dyDescent="0.3">
      <c r="A117" s="21"/>
      <c r="B117" s="27">
        <v>18.710094999999999</v>
      </c>
      <c r="C117" s="27" t="str">
        <f t="shared" si="20"/>
        <v>ABOVE</v>
      </c>
      <c r="D117" s="27" t="str">
        <f t="shared" si="21"/>
        <v>YES</v>
      </c>
      <c r="E117" s="27">
        <f t="shared" si="33"/>
        <v>1.210094999999999</v>
      </c>
      <c r="F117" s="27">
        <v>23.530463999999998</v>
      </c>
      <c r="G117" s="27" t="str">
        <f t="shared" si="29"/>
        <v>ABOVE</v>
      </c>
      <c r="H117" s="27" t="str">
        <f t="shared" si="30"/>
        <v>YES</v>
      </c>
      <c r="I117" s="27">
        <f>F117-$C$2</f>
        <v>3.0304639999999985</v>
      </c>
    </row>
  </sheetData>
  <sheetProtection algorithmName="SHA-512" hashValue="pNESQE4mCQAxFWRvvSJxYpqhvMdFlRhVJH9LurV+Wpmp7Rqmo26l+FJEBZ5SLLSDkoMMFjWHsINnNKmKE6nr9w==" saltValue="U30GVqQ/ehqS3CKtCVsPGw==" spinCount="100000" sheet="1" objects="1" scenarios="1"/>
  <customSheetViews>
    <customSheetView guid="{D72921E7-2F68-4DE3-B489-85C7BCD1B2AA}">
      <selection activeCell="J8" sqref="J8"/>
      <pageMargins left="0.7" right="0.7" top="0.75" bottom="0.75" header="0.3" footer="0.3"/>
      <pageSetup orientation="portrait" horizontalDpi="1200" verticalDpi="1200" r:id="rId1"/>
    </customSheetView>
  </customSheetView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m m G z U J a p 7 C a o A A A A + A A A A B I A H A B D b 2 5 m a W c v U G F j a 2 F n Z S 5 4 b W w g o h g A K K A U A A A A A A A A A A A A A A A A A A A A A A A A A A A A h Y 9 N D o I w G E S v Q r q n L R h + Q j 7 K w q 0 k J k T j t q k V G q E Y W i x 3 c + G R v I I k i r p z O Z M 3 y Z v H 7 Q 7 F 1 L X e V Q 5 G 9 T p H A a b I k 1 r 0 R 6 X r H I 3 2 5 K e o Y L D l 4 s x r 6 c 2 w N t l k V I 4 a a y 8 Z I c 4 5 7 F a 4 H 2 o S U h q Q Q 7 m p R C M 7 7 i t t L N d C o s / q + H + F G O x f M i z E S Y y j O E l x l A Z A l h p K p b 9 I O B t j C u S n h P X Y 2 n G Q T G p / V w F Z I p D 3 C / Y E U E s D B B Q A A g A I A J p h s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Y b N Q K I p H u A 4 A A A A R A A A A E w A c A E Z v c m 1 1 b G F z L 1 N l Y 3 R p b 2 4 x L m 0 g o h g A K K A U A A A A A A A A A A A A A A A A A A A A A A A A A A A A K 0 5 N L s n M z 1 M I h t C G 1 g B Q S w E C L Q A U A A I A C A C a Y b N Q l q n s J q g A A A D 4 A A A A E g A A A A A A A A A A A A A A A A A A A A A A Q 2 9 u Z m l n L 1 B h Y 2 t h Z 2 U u e G 1 s U E s B A i 0 A F A A C A A g A m m G z U A / K 6 a u k A A A A 6 Q A A A B M A A A A A A A A A A A A A A A A A 9 A A A A F t D b 2 5 0 Z W 5 0 X 1 R 5 c G V z X S 5 4 b W x Q S w E C L Q A U A A I A C A C a Y b N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u x W 2 / m Z Z D E 6 f r U Y m B i w i V Q A A A A A C A A A A A A A D Z g A A w A A A A B A A A A A q p R U 1 8 y A O k r e R U l P o S z F Z A A A A A A S A A A C g A A A A E A A A A E i s o S Y 1 l k n M B F F G f k 8 s + y x Q A A A A h 3 L M d C 5 i Y G i n a H M 7 0 p i T / m I M B h O g O m k k z w S k c 6 u i n s w J 3 5 Y 9 h 3 9 Y a X J h v 5 2 0 h d W O p I U / W g Y J A G U u S b + I 4 W z 4 S w c X K d Q N p t u q u Z W Z 5 E W v 1 j 8 U A A A A B K L 4 c M N j X o / S p p Q L M z E A I I m 1 P P Y = < / D a t a M a s h u p > 
</file>

<file path=customXml/itemProps1.xml><?xml version="1.0" encoding="utf-8"?>
<ds:datastoreItem xmlns:ds="http://schemas.openxmlformats.org/officeDocument/2006/customXml" ds:itemID="{31A36B23-2B41-4C56-BFF2-8A1B00BCBB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VMT Lookup</vt:lpstr>
      <vt:lpstr>Attachment A - residential</vt:lpstr>
      <vt:lpstr>Attachment A - non-residential</vt:lpstr>
      <vt:lpstr>DATA (HIDE for final version)</vt:lpstr>
      <vt:lpstr>'VMT Lookup'!data</vt:lpstr>
      <vt:lpstr>DATA1</vt:lpstr>
      <vt:lpstr>DATA2</vt:lpstr>
      <vt:lpstr>Data3</vt:lpstr>
      <vt:lpstr>'VMT Lookup'!Print_Area</vt:lpstr>
      <vt:lpstr>vmtdata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Stantec</dc:creator>
  <cp:lastModifiedBy>Stantec</cp:lastModifiedBy>
  <cp:lastPrinted>2020-05-19T19:46:06Z</cp:lastPrinted>
  <dcterms:created xsi:type="dcterms:W3CDTF">2020-05-16T00:29:52Z</dcterms:created>
  <dcterms:modified xsi:type="dcterms:W3CDTF">2020-07-01T23:14:37Z</dcterms:modified>
</cp:coreProperties>
</file>